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  <sheet name="Sheet1" sheetId="2" r:id="rId2"/>
  </sheets>
  <definedNames>
    <definedName name="_xlnm.Print_Area" localSheetId="0">'PLATI PERSONAL CONTRACTUAL'!$A$1:$J$105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<sst xmlns="http://schemas.openxmlformats.org/spreadsheetml/2006/main" count="529" uniqueCount="80">
  <si>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</si>
  <si>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</si>
  <si>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</si>
  <si>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</si>
  <si>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</si>
  <si>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</si>
  <si>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</si>
  <si>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</si>
  <si>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</si>
  <si>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</si>
  <si>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</si>
  <si>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</si>
  <si>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</si>
  <si>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</si>
  <si>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</si>
  <si>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</si>
  <si>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</si>
  <si>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</si>
  <si>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</si>
  <si>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</si>
  <si>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</si>
  <si>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</si>
  <si>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</si>
  <si>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</si>
  <si>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</si>
  <si>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</si>
  <si>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</si>
  <si>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</si>
  <si>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</si>
  <si>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</si>
  <si>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</si>
  <si>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</si>
  <si>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</si>
  <si>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</si>
  <si>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</si>
  <si>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</si>
  <si>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</si>
  <si>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</si>
  <si>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</si>
  <si>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</si>
  <si>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</si>
  <si>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</si>
  <si>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</si>
  <si>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</si>
  <si>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</si>
  <si>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</si>
  <si>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</si>
  <si>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</si>
  <si>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</si>
  <si>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</si>
  <si>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</si>
  <si>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</si>
  <si>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</si>
  <si>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</si>
  <si>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</si>
  <si>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</si>
  <si>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</si>
  <si>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</si>
  <si>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</si>
  <si>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</si>
  <si>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</si>
  <si>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</si>
  <si>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</si>
  <si>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</si>
  <si>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</si>
  <si>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</si>
  <si>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</si>
  <si>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</si>
  <si>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</si>
  <si>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</si>
  <si>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</si>
  <si>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</si>
  <si>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</si>
  <si>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</si>
  <si>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SUMELE DECONTATE DIN FACTURILE AFERENTE REŢETELOR ELIBERATE PENTRU PERSONALUL CONTACTUAL DIN SPITALE, PARTEA DE CONTRIBUŢIE ASIGURAT (COPLATĂ) IULIE 2017</t>
  </si>
  <si>
    <t>NATURA CHELTUIELILOR: Decontarea serviciilor farmaceutice aferente reţetelor eliberate pentru personalul contractual din spitale, partea de contribuţie asigurat (COPLATĂ) IULIE 2017</t>
  </si>
  <si>
    <t>13803/06.06.2017</t>
  </si>
  <si>
    <t>16684/06.07.2017</t>
  </si>
  <si>
    <t>2706/06.06.2017</t>
  </si>
  <si>
    <t>3254/05.07.2017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</si>
</sst>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dd/mm/yy;@"/>
    <numFmt numFmtId="183" formatCode="d/m/yyyy;@"/>
    <numFmt numFmtId="184" formatCode="#,##0.00;[Red]#,##0.00"/>
    <numFmt numFmtId="185" formatCode="#,##0.00000"/>
    <numFmt numFmtId="186" formatCode="#,##0.0000000000"/>
    <numFmt numFmtId="187" formatCode="#,##0.000000000000"/>
    <numFmt numFmtId="188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43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4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4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0" fontId="14" fillId="0" borderId="30" xfId="60" applyFont="1" applyBorder="1" applyAlignment="1" applyProtection="1" quotePrefix="1">
      <alignment horizontal="center" vertical="top" shrinkToFit="1"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0" fontId="4" fillId="34" borderId="31" xfId="0" applyFont="1" applyFill="1" applyBorder="1" applyAlignment="1" applyProtection="1">
      <alignment/>
      <protection/>
    </xf>
    <xf numFmtId="4" fontId="14" fillId="0" borderId="32" xfId="60" applyNumberFormat="1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4" fillId="0" borderId="31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6" xfId="0" applyFont="1" applyFill="1" applyBorder="1" applyAlignment="1" applyProtection="1">
      <alignment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4" fontId="16" fillId="0" borderId="38" xfId="60" applyNumberFormat="1" applyFont="1" applyBorder="1" applyAlignment="1" applyProtection="1">
      <alignment horizontal="right" shrinkToFit="1"/>
      <protection/>
    </xf>
    <xf numFmtId="0" fontId="16" fillId="0" borderId="39" xfId="60" applyFont="1" applyBorder="1" applyAlignment="1" applyProtection="1">
      <alignment horizontal="center"/>
      <protection/>
    </xf>
    <xf numFmtId="1" fontId="5" fillId="0" borderId="40" xfId="60" applyNumberFormat="1" applyFont="1" applyBorder="1" applyAlignment="1" applyProtection="1">
      <alignment horizontal="right" shrinkToFit="1"/>
      <protection/>
    </xf>
    <xf numFmtId="14" fontId="5" fillId="0" borderId="40" xfId="60" applyNumberFormat="1" applyFont="1" applyBorder="1" applyAlignment="1" applyProtection="1">
      <alignment horizontal="right" shrinkToFit="1"/>
      <protection/>
    </xf>
    <xf numFmtId="4" fontId="5" fillId="0" borderId="40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14" fillId="0" borderId="42" xfId="60" applyFont="1" applyBorder="1" applyAlignment="1" applyProtection="1" quotePrefix="1">
      <alignment horizontal="center" vertical="top" shrinkToFit="1"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16" fillId="34" borderId="44" xfId="0" applyFont="1" applyFill="1" applyBorder="1" applyAlignment="1" applyProtection="1">
      <alignment shrinkToFit="1"/>
      <protection/>
    </xf>
    <xf numFmtId="0" fontId="4" fillId="34" borderId="29" xfId="0" applyFont="1" applyFill="1" applyBorder="1" applyAlignment="1" applyProtection="1">
      <alignment/>
      <protection/>
    </xf>
    <xf numFmtId="0" fontId="16" fillId="0" borderId="45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4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6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7" xfId="0" applyFont="1" applyFill="1" applyBorder="1" applyAlignment="1" applyProtection="1">
      <alignment/>
      <protection/>
    </xf>
    <xf numFmtId="0" fontId="4" fillId="34" borderId="48" xfId="0" applyFont="1" applyFill="1" applyBorder="1" applyAlignment="1" applyProtection="1">
      <alignment shrinkToFit="1"/>
      <protection/>
    </xf>
    <xf numFmtId="0" fontId="4" fillId="34" borderId="48" xfId="0" applyNumberFormat="1" applyFont="1" applyFill="1" applyBorder="1" applyAlignment="1" applyProtection="1">
      <alignment horizontal="right" shrinkToFit="1"/>
      <protection/>
    </xf>
    <xf numFmtId="0" fontId="4" fillId="0" borderId="48" xfId="0" applyNumberFormat="1" applyFont="1" applyBorder="1" applyAlignment="1" applyProtection="1">
      <alignment horizontal="right" shrinkToFit="1"/>
      <protection/>
    </xf>
    <xf numFmtId="1" fontId="14" fillId="0" borderId="48" xfId="60" applyNumberFormat="1" applyFont="1" applyBorder="1" applyAlignment="1" applyProtection="1">
      <alignment horizontal="right" shrinkToFit="1"/>
      <protection/>
    </xf>
    <xf numFmtId="14" fontId="14" fillId="0" borderId="48" xfId="60" applyNumberFormat="1" applyFont="1" applyBorder="1" applyAlignment="1" applyProtection="1">
      <alignment horizontal="right" shrinkToFit="1"/>
      <protection/>
    </xf>
    <xf numFmtId="4" fontId="14" fillId="0" borderId="48" xfId="60" applyNumberFormat="1" applyFont="1" applyBorder="1" applyAlignment="1" applyProtection="1">
      <alignment horizontal="right" shrinkToFit="1"/>
      <protection/>
    </xf>
    <xf numFmtId="4" fontId="14" fillId="0" borderId="48" xfId="60" applyNumberFormat="1" applyFont="1" applyFill="1" applyBorder="1" applyAlignment="1" applyProtection="1">
      <alignment shrinkToFit="1"/>
      <protection/>
    </xf>
    <xf numFmtId="4" fontId="14" fillId="0" borderId="48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9" xfId="60" applyNumberFormat="1" applyFont="1" applyFill="1" applyBorder="1" applyAlignment="1" applyProtection="1">
      <alignment shrinkToFit="1"/>
      <protection/>
    </xf>
    <xf numFmtId="0" fontId="4" fillId="34" borderId="50" xfId="0" applyFont="1" applyFill="1" applyBorder="1" applyAlignment="1" applyProtection="1">
      <alignment shrinkToFit="1"/>
      <protection/>
    </xf>
    <xf numFmtId="0" fontId="4" fillId="0" borderId="43" xfId="0" applyNumberFormat="1" applyFont="1" applyBorder="1" applyAlignment="1" applyProtection="1">
      <alignment horizontal="right" shrinkToFit="1"/>
      <protection/>
    </xf>
    <xf numFmtId="4" fontId="14" fillId="0" borderId="50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51" xfId="60" applyFont="1" applyBorder="1" applyAlignment="1" applyProtection="1">
      <alignment horizontal="center" vertical="center" shrinkToFit="1"/>
      <protection/>
    </xf>
    <xf numFmtId="0" fontId="13" fillId="0" borderId="52" xfId="60" applyFont="1" applyBorder="1" applyAlignment="1" applyProtection="1">
      <alignment horizontal="center" vertical="center" shrinkToFit="1"/>
      <protection/>
    </xf>
    <xf numFmtId="0" fontId="14" fillId="0" borderId="53" xfId="60" applyFont="1" applyBorder="1" applyAlignment="1" applyProtection="1" quotePrefix="1">
      <alignment horizontal="center" vertical="top" shrinkToFit="1"/>
      <protection/>
    </xf>
    <xf numFmtId="0" fontId="14" fillId="0" borderId="52" xfId="60" applyFont="1" applyBorder="1" applyAlignment="1" applyProtection="1" quotePrefix="1">
      <alignment horizontal="center" vertical="top" shrinkToFit="1"/>
      <protection/>
    </xf>
    <xf numFmtId="0" fontId="13" fillId="0" borderId="54" xfId="60" applyFont="1" applyBorder="1" applyAlignment="1" applyProtection="1">
      <alignment horizontal="center" vertical="center" shrinkToFit="1"/>
      <protection/>
    </xf>
    <xf numFmtId="0" fontId="14" fillId="0" borderId="47" xfId="60" applyFont="1" applyBorder="1" applyAlignment="1" applyProtection="1">
      <alignment horizontal="left"/>
      <protection/>
    </xf>
    <xf numFmtId="1" fontId="0" fillId="0" borderId="48" xfId="60" applyNumberFormat="1" applyFont="1" applyBorder="1" applyAlignment="1" applyProtection="1">
      <alignment horizontal="right" shrinkToFit="1"/>
      <protection/>
    </xf>
    <xf numFmtId="14" fontId="0" fillId="0" borderId="48" xfId="60" applyNumberFormat="1" applyFont="1" applyBorder="1" applyAlignment="1" applyProtection="1">
      <alignment horizontal="right" shrinkToFit="1"/>
      <protection/>
    </xf>
    <xf numFmtId="4" fontId="0" fillId="0" borderId="48" xfId="60" applyNumberFormat="1" applyFont="1" applyBorder="1" applyAlignment="1" applyProtection="1">
      <alignment horizontal="right" shrinkToFit="1"/>
      <protection/>
    </xf>
    <xf numFmtId="4" fontId="0" fillId="0" borderId="48" xfId="60" applyNumberFormat="1" applyFont="1" applyBorder="1" applyAlignment="1" applyProtection="1">
      <alignment shrinkToFit="1"/>
      <protection/>
    </xf>
    <xf numFmtId="4" fontId="7" fillId="0" borderId="48" xfId="0" applyNumberFormat="1" applyFont="1" applyBorder="1" applyAlignment="1" applyProtection="1">
      <alignment horizontal="right" shrinkToFit="1"/>
      <protection/>
    </xf>
    <xf numFmtId="4" fontId="7" fillId="0" borderId="49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4" fontId="1" fillId="0" borderId="22" xfId="60" applyNumberFormat="1" applyFont="1" applyBorder="1" applyAlignment="1" applyProtection="1">
      <alignment horizontal="center" vertical="center"/>
      <protection/>
    </xf>
    <xf numFmtId="3" fontId="1" fillId="0" borderId="55" xfId="60" applyNumberFormat="1" applyFont="1" applyBorder="1" applyAlignment="1" applyProtection="1">
      <alignment horizontal="center" vertical="center" wrapText="1"/>
      <protection/>
    </xf>
    <xf numFmtId="3" fontId="1" fillId="0" borderId="46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50" xfId="60" applyFont="1" applyBorder="1" applyAlignment="1" applyProtection="1">
      <alignment horizontal="center" vertical="center"/>
      <protection/>
    </xf>
    <xf numFmtId="0" fontId="1" fillId="0" borderId="56" xfId="60" applyFont="1" applyBorder="1" applyAlignment="1" applyProtection="1">
      <alignment horizontal="center" vertical="center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4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7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60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61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9.00390625" style="25" customWidth="1"/>
    <col min="4" max="4" width="11.140625" style="25" customWidth="1"/>
    <col min="5" max="5" width="12.421875" style="19" customWidth="1"/>
    <col min="6" max="6" width="11.7109375" style="20" customWidth="1"/>
    <col min="7" max="7" width="11.28125" style="20" customWidth="1"/>
    <col min="8" max="8" width="12.00390625" style="20" customWidth="1"/>
    <col min="9" max="9" width="11.7109375" style="20" customWidth="1"/>
    <col min="10" max="10" width="13.0039062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37" t="s">
        <v>67</v>
      </c>
      <c r="B2" s="237"/>
      <c r="C2" s="237"/>
      <c r="D2" s="237"/>
      <c r="E2" s="237"/>
      <c r="F2" s="237"/>
      <c r="G2" s="237"/>
      <c r="H2" s="237"/>
      <c r="I2" s="237"/>
      <c r="J2" s="237"/>
      <c r="N2" s="79" t="s">
        <v>67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37"/>
      <c r="B3" s="237"/>
      <c r="C3" s="237"/>
      <c r="D3" s="237"/>
      <c r="E3" s="237"/>
      <c r="F3" s="237"/>
      <c r="G3" s="237"/>
      <c r="H3" s="237"/>
      <c r="I3" s="237"/>
      <c r="J3" s="237"/>
      <c r="N3" s="238" t="s">
        <v>42</v>
      </c>
      <c r="O3" s="238"/>
      <c r="P3" s="23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11.25">
      <c r="E4" s="29"/>
      <c r="F4" s="30"/>
      <c r="G4" s="30"/>
      <c r="H4" s="30"/>
      <c r="I4" s="30"/>
      <c r="J4" s="30"/>
      <c r="L4" s="31"/>
      <c r="N4" s="239" t="s">
        <v>16</v>
      </c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s="28" customFormat="1" ht="12.75" customHeight="1">
      <c r="A5" s="240" t="s">
        <v>74</v>
      </c>
      <c r="B5" s="240"/>
      <c r="C5" s="240"/>
      <c r="D5" s="240"/>
      <c r="E5" s="240"/>
      <c r="F5" s="240"/>
      <c r="G5" s="240"/>
      <c r="H5" s="240"/>
      <c r="I5" s="240"/>
      <c r="J5" s="240"/>
      <c r="L5" s="31"/>
      <c r="N5" s="89" t="s">
        <v>75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41" t="s">
        <v>24</v>
      </c>
      <c r="B8" s="243" t="s">
        <v>36</v>
      </c>
      <c r="C8" s="245" t="s">
        <v>52</v>
      </c>
      <c r="D8" s="247" t="s">
        <v>5</v>
      </c>
      <c r="E8" s="248"/>
      <c r="F8" s="249"/>
      <c r="G8" s="233" t="s">
        <v>61</v>
      </c>
      <c r="H8" s="233" t="s">
        <v>40</v>
      </c>
      <c r="I8" s="257" t="s">
        <v>50</v>
      </c>
      <c r="J8" s="259" t="s">
        <v>21</v>
      </c>
      <c r="L8" s="261" t="s">
        <v>32</v>
      </c>
      <c r="N8" s="262" t="s">
        <v>33</v>
      </c>
      <c r="O8" s="235" t="s">
        <v>1</v>
      </c>
      <c r="P8" s="235" t="s">
        <v>2</v>
      </c>
      <c r="Q8" s="235" t="s">
        <v>3</v>
      </c>
      <c r="R8" s="250" t="s">
        <v>4</v>
      </c>
      <c r="S8" s="252" t="s">
        <v>34</v>
      </c>
      <c r="T8" s="254" t="s">
        <v>5</v>
      </c>
      <c r="U8" s="254"/>
      <c r="V8" s="254"/>
      <c r="W8" s="255" t="s">
        <v>27</v>
      </c>
      <c r="X8" s="252" t="s">
        <v>26</v>
      </c>
      <c r="Y8" s="265" t="s">
        <v>6</v>
      </c>
      <c r="Z8" s="267" t="s">
        <v>21</v>
      </c>
    </row>
    <row r="9" spans="1:26" s="3" customFormat="1" ht="69" customHeight="1" thickBot="1">
      <c r="A9" s="242"/>
      <c r="B9" s="244"/>
      <c r="C9" s="246"/>
      <c r="D9" s="231" t="s">
        <v>23</v>
      </c>
      <c r="E9" s="232" t="s">
        <v>13</v>
      </c>
      <c r="F9" s="231" t="s">
        <v>31</v>
      </c>
      <c r="G9" s="234"/>
      <c r="H9" s="234"/>
      <c r="I9" s="258"/>
      <c r="J9" s="260"/>
      <c r="L9" s="261"/>
      <c r="N9" s="263"/>
      <c r="O9" s="236"/>
      <c r="P9" s="236"/>
      <c r="Q9" s="236"/>
      <c r="R9" s="251"/>
      <c r="S9" s="253"/>
      <c r="T9" s="92" t="s">
        <v>23</v>
      </c>
      <c r="U9" s="93" t="s">
        <v>25</v>
      </c>
      <c r="V9" s="94" t="s">
        <v>31</v>
      </c>
      <c r="W9" s="256"/>
      <c r="X9" s="253"/>
      <c r="Y9" s="266"/>
      <c r="Z9" s="268"/>
    </row>
    <row r="10" spans="1:26" s="35" customFormat="1" ht="12.75">
      <c r="A10" s="223">
        <f aca="true" t="shared" si="0" ref="A10:A25">N10</f>
        <v>1</v>
      </c>
      <c r="B10" s="224" t="str">
        <f aca="true" t="shared" si="1" ref="B10:B25">O10</f>
        <v>SPITAL JUDETEAN BAIA MARE</v>
      </c>
      <c r="C10" s="225" t="s">
        <v>76</v>
      </c>
      <c r="D10" s="225">
        <v>595</v>
      </c>
      <c r="E10" s="226">
        <v>42879</v>
      </c>
      <c r="F10" s="227">
        <v>90.24</v>
      </c>
      <c r="G10" s="228"/>
      <c r="H10" s="229"/>
      <c r="I10" s="228">
        <v>42.05</v>
      </c>
      <c r="J10" s="230">
        <f aca="true" t="shared" si="2" ref="J10:J25">F10-G10-H10-I10</f>
        <v>48.19</v>
      </c>
      <c r="L10" s="64">
        <f aca="true" t="shared" si="3" ref="L10:L25">F10</f>
        <v>90.24</v>
      </c>
      <c r="N10" s="189">
        <v>1</v>
      </c>
      <c r="O10" s="95" t="s">
        <v>37</v>
      </c>
      <c r="P10" s="191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595</v>
      </c>
      <c r="U10" s="100">
        <f aca="true" t="shared" si="5" ref="U10:U25">IF(E10=0,"0",E10)</f>
        <v>42879</v>
      </c>
      <c r="V10" s="101">
        <f aca="true" t="shared" si="6" ref="V10:V25">F10</f>
        <v>90.24</v>
      </c>
      <c r="W10" s="102">
        <f aca="true" t="shared" si="7" ref="W10:W25">V10-X10</f>
        <v>48.19</v>
      </c>
      <c r="X10" s="103">
        <f aca="true" t="shared" si="8" ref="X10:X25">I10</f>
        <v>42.05</v>
      </c>
      <c r="Y10" s="102">
        <f aca="true" t="shared" si="9" ref="Y10:Y25">G10+H10</f>
        <v>0</v>
      </c>
      <c r="Z10" s="104">
        <f aca="true" t="shared" si="10" ref="Z10:Z25">W10-Y10</f>
        <v>48.19</v>
      </c>
    </row>
    <row r="11" spans="1:26" s="35" customFormat="1" ht="12.75">
      <c r="A11" s="161">
        <f t="shared" si="0"/>
        <v>2</v>
      </c>
      <c r="B11" s="62" t="str">
        <f t="shared" si="1"/>
        <v>SPITAL JUDETEAN BAIA MARE</v>
      </c>
      <c r="C11" s="76"/>
      <c r="D11" s="76">
        <v>1203</v>
      </c>
      <c r="E11" s="77">
        <v>42879</v>
      </c>
      <c r="F11" s="78">
        <v>200.21</v>
      </c>
      <c r="G11" s="61"/>
      <c r="H11" s="229"/>
      <c r="I11" s="61"/>
      <c r="J11" s="63">
        <f t="shared" si="2"/>
        <v>200.21</v>
      </c>
      <c r="L11" s="64">
        <f t="shared" si="3"/>
        <v>200.21</v>
      </c>
      <c r="N11" s="190">
        <f>N10+1</f>
        <v>2</v>
      </c>
      <c r="O11" s="105" t="s">
        <v>37</v>
      </c>
      <c r="P11" s="192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1203</v>
      </c>
      <c r="U11" s="110">
        <f t="shared" si="5"/>
        <v>42879</v>
      </c>
      <c r="V11" s="111">
        <f t="shared" si="6"/>
        <v>200.21</v>
      </c>
      <c r="W11" s="112">
        <f t="shared" si="7"/>
        <v>200.21</v>
      </c>
      <c r="X11" s="113">
        <f t="shared" si="8"/>
        <v>0</v>
      </c>
      <c r="Y11" s="112">
        <f t="shared" si="9"/>
        <v>0</v>
      </c>
      <c r="Z11" s="114">
        <f t="shared" si="10"/>
        <v>200.21</v>
      </c>
    </row>
    <row r="12" spans="1:26" s="35" customFormat="1" ht="12.75">
      <c r="A12" s="161">
        <f t="shared" si="0"/>
        <v>3</v>
      </c>
      <c r="B12" s="62" t="str">
        <f t="shared" si="1"/>
        <v>SPITAL JUDETEAN BAIA MARE</v>
      </c>
      <c r="C12" s="76"/>
      <c r="D12" s="76">
        <v>273</v>
      </c>
      <c r="E12" s="77">
        <v>42879</v>
      </c>
      <c r="F12" s="78">
        <v>315.01</v>
      </c>
      <c r="G12" s="61"/>
      <c r="H12" s="229"/>
      <c r="I12" s="61"/>
      <c r="J12" s="63">
        <f t="shared" si="2"/>
        <v>315.01</v>
      </c>
      <c r="L12" s="64">
        <f t="shared" si="3"/>
        <v>315.01</v>
      </c>
      <c r="N12" s="190">
        <f aca="true" t="shared" si="11" ref="N12:N75">N11+1</f>
        <v>3</v>
      </c>
      <c r="O12" s="105" t="s">
        <v>37</v>
      </c>
      <c r="P12" s="192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273</v>
      </c>
      <c r="U12" s="110">
        <f t="shared" si="5"/>
        <v>42879</v>
      </c>
      <c r="V12" s="111">
        <f t="shared" si="6"/>
        <v>315.01</v>
      </c>
      <c r="W12" s="112">
        <f t="shared" si="7"/>
        <v>315.01</v>
      </c>
      <c r="X12" s="113">
        <f t="shared" si="8"/>
        <v>0</v>
      </c>
      <c r="Y12" s="112">
        <f t="shared" si="9"/>
        <v>0</v>
      </c>
      <c r="Z12" s="114">
        <f t="shared" si="10"/>
        <v>315.01</v>
      </c>
    </row>
    <row r="13" spans="1:26" s="35" customFormat="1" ht="12.75">
      <c r="A13" s="161">
        <f t="shared" si="0"/>
        <v>4</v>
      </c>
      <c r="B13" s="62" t="str">
        <f t="shared" si="1"/>
        <v>SPITAL JUDETEAN BAIA MARE</v>
      </c>
      <c r="C13" s="76"/>
      <c r="D13" s="76">
        <v>272</v>
      </c>
      <c r="E13" s="77">
        <v>42879</v>
      </c>
      <c r="F13" s="78">
        <v>26.36</v>
      </c>
      <c r="G13" s="61"/>
      <c r="H13" s="229"/>
      <c r="I13" s="61"/>
      <c r="J13" s="63">
        <f t="shared" si="2"/>
        <v>26.36</v>
      </c>
      <c r="L13" s="64">
        <f t="shared" si="3"/>
        <v>26.36</v>
      </c>
      <c r="N13" s="190">
        <f t="shared" si="11"/>
        <v>4</v>
      </c>
      <c r="O13" s="105" t="s">
        <v>37</v>
      </c>
      <c r="P13" s="192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272</v>
      </c>
      <c r="U13" s="110">
        <f t="shared" si="5"/>
        <v>42879</v>
      </c>
      <c r="V13" s="111">
        <f t="shared" si="6"/>
        <v>26.36</v>
      </c>
      <c r="W13" s="112">
        <f t="shared" si="7"/>
        <v>26.36</v>
      </c>
      <c r="X13" s="113">
        <f t="shared" si="8"/>
        <v>0</v>
      </c>
      <c r="Y13" s="112">
        <f t="shared" si="9"/>
        <v>0</v>
      </c>
      <c r="Z13" s="114">
        <f t="shared" si="10"/>
        <v>26.36</v>
      </c>
    </row>
    <row r="14" spans="1:26" s="35" customFormat="1" ht="12.75">
      <c r="A14" s="161">
        <f t="shared" si="0"/>
        <v>5</v>
      </c>
      <c r="B14" s="62" t="str">
        <f t="shared" si="1"/>
        <v>SPITAL JUDETEAN BAIA MARE</v>
      </c>
      <c r="C14" s="76"/>
      <c r="D14" s="76">
        <v>701470030</v>
      </c>
      <c r="E14" s="77">
        <v>42879</v>
      </c>
      <c r="F14" s="78">
        <v>194.44</v>
      </c>
      <c r="G14" s="61"/>
      <c r="H14" s="229"/>
      <c r="I14" s="61"/>
      <c r="J14" s="63">
        <f t="shared" si="2"/>
        <v>194.44</v>
      </c>
      <c r="L14" s="64">
        <f t="shared" si="3"/>
        <v>194.44</v>
      </c>
      <c r="N14" s="190">
        <f t="shared" si="11"/>
        <v>5</v>
      </c>
      <c r="O14" s="105" t="s">
        <v>37</v>
      </c>
      <c r="P14" s="192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701470030</v>
      </c>
      <c r="U14" s="110">
        <f t="shared" si="5"/>
        <v>42879</v>
      </c>
      <c r="V14" s="111">
        <f t="shared" si="6"/>
        <v>194.44</v>
      </c>
      <c r="W14" s="112">
        <f t="shared" si="7"/>
        <v>194.44</v>
      </c>
      <c r="X14" s="113">
        <f t="shared" si="8"/>
        <v>0</v>
      </c>
      <c r="Y14" s="112">
        <f t="shared" si="9"/>
        <v>0</v>
      </c>
      <c r="Z14" s="114">
        <f t="shared" si="10"/>
        <v>194.44</v>
      </c>
    </row>
    <row r="15" spans="1:26" s="35" customFormat="1" ht="12.75">
      <c r="A15" s="161">
        <f t="shared" si="0"/>
        <v>6</v>
      </c>
      <c r="B15" s="62" t="str">
        <f t="shared" si="1"/>
        <v>SPITAL JUDETEAN BAIA MARE</v>
      </c>
      <c r="C15" s="76"/>
      <c r="D15" s="76">
        <v>274</v>
      </c>
      <c r="E15" s="66">
        <v>42879</v>
      </c>
      <c r="F15" s="78">
        <v>47.04</v>
      </c>
      <c r="G15" s="61"/>
      <c r="H15" s="229"/>
      <c r="I15" s="61"/>
      <c r="J15" s="63">
        <f t="shared" si="2"/>
        <v>47.04</v>
      </c>
      <c r="L15" s="64">
        <f t="shared" si="3"/>
        <v>47.04</v>
      </c>
      <c r="N15" s="190">
        <f t="shared" si="11"/>
        <v>6</v>
      </c>
      <c r="O15" s="105" t="s">
        <v>37</v>
      </c>
      <c r="P15" s="192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274</v>
      </c>
      <c r="U15" s="110">
        <f t="shared" si="5"/>
        <v>42879</v>
      </c>
      <c r="V15" s="111">
        <f t="shared" si="6"/>
        <v>47.04</v>
      </c>
      <c r="W15" s="112">
        <f t="shared" si="7"/>
        <v>47.04</v>
      </c>
      <c r="X15" s="113">
        <f t="shared" si="8"/>
        <v>0</v>
      </c>
      <c r="Y15" s="112">
        <f t="shared" si="9"/>
        <v>0</v>
      </c>
      <c r="Z15" s="114">
        <f t="shared" si="10"/>
        <v>47.04</v>
      </c>
    </row>
    <row r="16" spans="1:26" s="35" customFormat="1" ht="12.75">
      <c r="A16" s="161">
        <f t="shared" si="0"/>
        <v>7</v>
      </c>
      <c r="B16" s="62" t="str">
        <f t="shared" si="1"/>
        <v>SPITAL JUDETEAN BAIA MARE</v>
      </c>
      <c r="C16" s="76"/>
      <c r="D16" s="65">
        <v>2715</v>
      </c>
      <c r="E16" s="77">
        <v>42880</v>
      </c>
      <c r="F16" s="67">
        <v>34.42</v>
      </c>
      <c r="G16" s="61"/>
      <c r="H16" s="229"/>
      <c r="I16" s="61"/>
      <c r="J16" s="63">
        <f t="shared" si="2"/>
        <v>34.42</v>
      </c>
      <c r="L16" s="64">
        <f t="shared" si="3"/>
        <v>34.42</v>
      </c>
      <c r="N16" s="190">
        <f t="shared" si="11"/>
        <v>7</v>
      </c>
      <c r="O16" s="105" t="s">
        <v>37</v>
      </c>
      <c r="P16" s="192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2715</v>
      </c>
      <c r="U16" s="110">
        <f t="shared" si="5"/>
        <v>42880</v>
      </c>
      <c r="V16" s="111">
        <f t="shared" si="6"/>
        <v>34.42</v>
      </c>
      <c r="W16" s="112">
        <f t="shared" si="7"/>
        <v>34.42</v>
      </c>
      <c r="X16" s="113">
        <f t="shared" si="8"/>
        <v>0</v>
      </c>
      <c r="Y16" s="112">
        <f t="shared" si="9"/>
        <v>0</v>
      </c>
      <c r="Z16" s="114">
        <f t="shared" si="10"/>
        <v>34.42</v>
      </c>
    </row>
    <row r="17" spans="1:26" s="35" customFormat="1" ht="12.75">
      <c r="A17" s="161">
        <f t="shared" si="0"/>
        <v>8</v>
      </c>
      <c r="B17" s="62" t="str">
        <f t="shared" si="1"/>
        <v>SPITAL JUDETEAN BAIA MARE</v>
      </c>
      <c r="C17" s="76"/>
      <c r="D17" s="76">
        <v>598</v>
      </c>
      <c r="E17" s="77">
        <v>42881</v>
      </c>
      <c r="F17" s="78">
        <v>108.18</v>
      </c>
      <c r="G17" s="61"/>
      <c r="H17" s="229"/>
      <c r="I17" s="61"/>
      <c r="J17" s="63">
        <f t="shared" si="2"/>
        <v>108.18</v>
      </c>
      <c r="L17" s="64">
        <f t="shared" si="3"/>
        <v>108.18</v>
      </c>
      <c r="N17" s="190">
        <f t="shared" si="11"/>
        <v>8</v>
      </c>
      <c r="O17" s="105" t="s">
        <v>37</v>
      </c>
      <c r="P17" s="192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598</v>
      </c>
      <c r="U17" s="110">
        <f t="shared" si="5"/>
        <v>42881</v>
      </c>
      <c r="V17" s="111">
        <f t="shared" si="6"/>
        <v>108.18</v>
      </c>
      <c r="W17" s="112">
        <f t="shared" si="7"/>
        <v>108.18</v>
      </c>
      <c r="X17" s="113">
        <f t="shared" si="8"/>
        <v>0</v>
      </c>
      <c r="Y17" s="112">
        <f t="shared" si="9"/>
        <v>0</v>
      </c>
      <c r="Z17" s="114">
        <f t="shared" si="10"/>
        <v>108.18</v>
      </c>
    </row>
    <row r="18" spans="1:26" s="35" customFormat="1" ht="12.75">
      <c r="A18" s="161">
        <f t="shared" si="0"/>
        <v>9</v>
      </c>
      <c r="B18" s="62" t="str">
        <f t="shared" si="1"/>
        <v>SPITAL JUDETEAN BAIA MARE</v>
      </c>
      <c r="C18" s="76"/>
      <c r="D18" s="65">
        <v>278</v>
      </c>
      <c r="E18" s="66">
        <v>42881</v>
      </c>
      <c r="F18" s="78">
        <v>118.58</v>
      </c>
      <c r="G18" s="61"/>
      <c r="H18" s="229"/>
      <c r="I18" s="61"/>
      <c r="J18" s="63">
        <f t="shared" si="2"/>
        <v>118.58</v>
      </c>
      <c r="L18" s="64">
        <f t="shared" si="3"/>
        <v>118.58</v>
      </c>
      <c r="N18" s="190">
        <f t="shared" si="11"/>
        <v>9</v>
      </c>
      <c r="O18" s="105" t="s">
        <v>37</v>
      </c>
      <c r="P18" s="192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278</v>
      </c>
      <c r="U18" s="110">
        <f t="shared" si="5"/>
        <v>42881</v>
      </c>
      <c r="V18" s="111">
        <f t="shared" si="6"/>
        <v>118.58</v>
      </c>
      <c r="W18" s="112">
        <f t="shared" si="7"/>
        <v>118.58</v>
      </c>
      <c r="X18" s="113">
        <f t="shared" si="8"/>
        <v>0</v>
      </c>
      <c r="Y18" s="112">
        <f t="shared" si="9"/>
        <v>0</v>
      </c>
      <c r="Z18" s="114">
        <f t="shared" si="10"/>
        <v>118.58</v>
      </c>
    </row>
    <row r="19" spans="1:26" s="35" customFormat="1" ht="12.75">
      <c r="A19" s="161">
        <f t="shared" si="0"/>
        <v>10</v>
      </c>
      <c r="B19" s="62" t="str">
        <f t="shared" si="1"/>
        <v>SPITAL JUDETEAN BAIA MARE</v>
      </c>
      <c r="C19" s="76"/>
      <c r="D19" s="65">
        <v>22</v>
      </c>
      <c r="E19" s="66">
        <v>42881</v>
      </c>
      <c r="F19" s="78">
        <v>82.13</v>
      </c>
      <c r="G19" s="61"/>
      <c r="H19" s="229"/>
      <c r="I19" s="61"/>
      <c r="J19" s="63">
        <f t="shared" si="2"/>
        <v>82.13</v>
      </c>
      <c r="L19" s="64">
        <f t="shared" si="3"/>
        <v>82.13</v>
      </c>
      <c r="N19" s="190">
        <f t="shared" si="11"/>
        <v>10</v>
      </c>
      <c r="O19" s="105" t="s">
        <v>37</v>
      </c>
      <c r="P19" s="192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22</v>
      </c>
      <c r="U19" s="110">
        <f t="shared" si="5"/>
        <v>42881</v>
      </c>
      <c r="V19" s="111">
        <f t="shared" si="6"/>
        <v>82.13</v>
      </c>
      <c r="W19" s="112">
        <f t="shared" si="7"/>
        <v>82.13</v>
      </c>
      <c r="X19" s="113">
        <f t="shared" si="8"/>
        <v>0</v>
      </c>
      <c r="Y19" s="112">
        <f t="shared" si="9"/>
        <v>0</v>
      </c>
      <c r="Z19" s="114">
        <f t="shared" si="10"/>
        <v>82.13</v>
      </c>
    </row>
    <row r="20" spans="1:26" s="35" customFormat="1" ht="12.75">
      <c r="A20" s="161">
        <f t="shared" si="0"/>
        <v>11</v>
      </c>
      <c r="B20" s="62" t="str">
        <f t="shared" si="1"/>
        <v>SPITAL JUDETEAN BAIA MARE</v>
      </c>
      <c r="C20" s="76"/>
      <c r="D20" s="76">
        <v>298071</v>
      </c>
      <c r="E20" s="66">
        <v>42882</v>
      </c>
      <c r="F20" s="67">
        <v>45.62</v>
      </c>
      <c r="G20" s="61"/>
      <c r="H20" s="229"/>
      <c r="I20" s="61"/>
      <c r="J20" s="63">
        <f t="shared" si="2"/>
        <v>45.62</v>
      </c>
      <c r="L20" s="64">
        <f t="shared" si="3"/>
        <v>45.62</v>
      </c>
      <c r="N20" s="190">
        <f t="shared" si="11"/>
        <v>11</v>
      </c>
      <c r="O20" s="105" t="s">
        <v>37</v>
      </c>
      <c r="P20" s="192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298071</v>
      </c>
      <c r="U20" s="110">
        <f t="shared" si="5"/>
        <v>42882</v>
      </c>
      <c r="V20" s="111">
        <f t="shared" si="6"/>
        <v>45.62</v>
      </c>
      <c r="W20" s="112">
        <f t="shared" si="7"/>
        <v>45.62</v>
      </c>
      <c r="X20" s="113">
        <f t="shared" si="8"/>
        <v>0</v>
      </c>
      <c r="Y20" s="112">
        <f t="shared" si="9"/>
        <v>0</v>
      </c>
      <c r="Z20" s="114">
        <f t="shared" si="10"/>
        <v>45.62</v>
      </c>
    </row>
    <row r="21" spans="1:26" s="35" customFormat="1" ht="12.75">
      <c r="A21" s="161">
        <f t="shared" si="0"/>
        <v>12</v>
      </c>
      <c r="B21" s="62" t="str">
        <f t="shared" si="1"/>
        <v>SPITAL JUDETEAN BAIA MARE</v>
      </c>
      <c r="C21" s="76"/>
      <c r="D21" s="76">
        <v>283</v>
      </c>
      <c r="E21" s="66">
        <v>42884</v>
      </c>
      <c r="F21" s="67">
        <v>438.4</v>
      </c>
      <c r="G21" s="61"/>
      <c r="H21" s="229"/>
      <c r="I21" s="61"/>
      <c r="J21" s="63">
        <f t="shared" si="2"/>
        <v>438.4</v>
      </c>
      <c r="L21" s="64">
        <f t="shared" si="3"/>
        <v>438.4</v>
      </c>
      <c r="N21" s="190">
        <f t="shared" si="11"/>
        <v>12</v>
      </c>
      <c r="O21" s="105" t="s">
        <v>37</v>
      </c>
      <c r="P21" s="192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283</v>
      </c>
      <c r="U21" s="110">
        <f t="shared" si="5"/>
        <v>42884</v>
      </c>
      <c r="V21" s="111">
        <f t="shared" si="6"/>
        <v>438.4</v>
      </c>
      <c r="W21" s="112">
        <f t="shared" si="7"/>
        <v>438.4</v>
      </c>
      <c r="X21" s="113">
        <f t="shared" si="8"/>
        <v>0</v>
      </c>
      <c r="Y21" s="112">
        <f t="shared" si="9"/>
        <v>0</v>
      </c>
      <c r="Z21" s="114">
        <f t="shared" si="10"/>
        <v>438.4</v>
      </c>
    </row>
    <row r="22" spans="1:26" s="35" customFormat="1" ht="12.75">
      <c r="A22" s="161">
        <f t="shared" si="0"/>
        <v>13</v>
      </c>
      <c r="B22" s="62" t="str">
        <f t="shared" si="1"/>
        <v>SPITAL JUDETEAN BAIA MARE</v>
      </c>
      <c r="C22" s="76"/>
      <c r="D22" s="65">
        <v>599</v>
      </c>
      <c r="E22" s="77">
        <v>42884</v>
      </c>
      <c r="F22" s="78">
        <v>33.83</v>
      </c>
      <c r="G22" s="61"/>
      <c r="H22" s="229"/>
      <c r="I22" s="61"/>
      <c r="J22" s="63">
        <f t="shared" si="2"/>
        <v>33.83</v>
      </c>
      <c r="L22" s="64">
        <f t="shared" si="3"/>
        <v>33.83</v>
      </c>
      <c r="N22" s="190">
        <f t="shared" si="11"/>
        <v>13</v>
      </c>
      <c r="O22" s="105" t="s">
        <v>37</v>
      </c>
      <c r="P22" s="192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599</v>
      </c>
      <c r="U22" s="110">
        <f t="shared" si="5"/>
        <v>42884</v>
      </c>
      <c r="V22" s="111">
        <f t="shared" si="6"/>
        <v>33.83</v>
      </c>
      <c r="W22" s="112">
        <f t="shared" si="7"/>
        <v>33.83</v>
      </c>
      <c r="X22" s="113">
        <f t="shared" si="8"/>
        <v>0</v>
      </c>
      <c r="Y22" s="112">
        <f t="shared" si="9"/>
        <v>0</v>
      </c>
      <c r="Z22" s="114">
        <f t="shared" si="10"/>
        <v>33.83</v>
      </c>
    </row>
    <row r="23" spans="1:26" s="35" customFormat="1" ht="12" customHeight="1">
      <c r="A23" s="161">
        <f t="shared" si="0"/>
        <v>14</v>
      </c>
      <c r="B23" s="62" t="str">
        <f t="shared" si="1"/>
        <v>SPITAL JUDETEAN BAIA MARE</v>
      </c>
      <c r="C23" s="76"/>
      <c r="D23" s="65">
        <v>597</v>
      </c>
      <c r="E23" s="77">
        <v>42884</v>
      </c>
      <c r="F23" s="78">
        <v>85.67</v>
      </c>
      <c r="G23" s="61"/>
      <c r="H23" s="229"/>
      <c r="I23" s="61"/>
      <c r="J23" s="63">
        <f t="shared" si="2"/>
        <v>85.67</v>
      </c>
      <c r="L23" s="64">
        <f t="shared" si="3"/>
        <v>85.67</v>
      </c>
      <c r="N23" s="190">
        <f t="shared" si="11"/>
        <v>14</v>
      </c>
      <c r="O23" s="105" t="s">
        <v>37</v>
      </c>
      <c r="P23" s="192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597</v>
      </c>
      <c r="U23" s="110">
        <f t="shared" si="5"/>
        <v>42884</v>
      </c>
      <c r="V23" s="111">
        <f t="shared" si="6"/>
        <v>85.67</v>
      </c>
      <c r="W23" s="112">
        <f t="shared" si="7"/>
        <v>85.67</v>
      </c>
      <c r="X23" s="113">
        <f t="shared" si="8"/>
        <v>0</v>
      </c>
      <c r="Y23" s="112">
        <f t="shared" si="9"/>
        <v>0</v>
      </c>
      <c r="Z23" s="114">
        <f t="shared" si="10"/>
        <v>85.67</v>
      </c>
    </row>
    <row r="24" spans="1:26" s="35" customFormat="1" ht="12.75">
      <c r="A24" s="161">
        <f t="shared" si="0"/>
        <v>15</v>
      </c>
      <c r="B24" s="62" t="str">
        <f t="shared" si="1"/>
        <v>SPITAL JUDETEAN BAIA MARE</v>
      </c>
      <c r="C24" s="76"/>
      <c r="D24" s="76">
        <v>284</v>
      </c>
      <c r="E24" s="77">
        <v>42885</v>
      </c>
      <c r="F24" s="67">
        <v>49.96</v>
      </c>
      <c r="G24" s="61"/>
      <c r="H24" s="229"/>
      <c r="I24" s="61"/>
      <c r="J24" s="63">
        <f t="shared" si="2"/>
        <v>49.96</v>
      </c>
      <c r="L24" s="64">
        <f t="shared" si="3"/>
        <v>49.96</v>
      </c>
      <c r="N24" s="190">
        <f t="shared" si="11"/>
        <v>15</v>
      </c>
      <c r="O24" s="105" t="s">
        <v>37</v>
      </c>
      <c r="P24" s="192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284</v>
      </c>
      <c r="U24" s="110">
        <f t="shared" si="5"/>
        <v>42885</v>
      </c>
      <c r="V24" s="111">
        <f t="shared" si="6"/>
        <v>49.96</v>
      </c>
      <c r="W24" s="112">
        <f t="shared" si="7"/>
        <v>49.96</v>
      </c>
      <c r="X24" s="113">
        <f t="shared" si="8"/>
        <v>0</v>
      </c>
      <c r="Y24" s="112">
        <f t="shared" si="9"/>
        <v>0</v>
      </c>
      <c r="Z24" s="114">
        <f t="shared" si="10"/>
        <v>49.96</v>
      </c>
    </row>
    <row r="25" spans="1:26" s="35" customFormat="1" ht="12.75">
      <c r="A25" s="161">
        <f t="shared" si="0"/>
        <v>16</v>
      </c>
      <c r="B25" s="62" t="str">
        <f t="shared" si="1"/>
        <v>SPITAL JUDETEAN BAIA MARE</v>
      </c>
      <c r="C25" s="76"/>
      <c r="D25" s="65">
        <v>285</v>
      </c>
      <c r="E25" s="77">
        <v>42885</v>
      </c>
      <c r="F25" s="67">
        <v>116.66</v>
      </c>
      <c r="G25" s="61"/>
      <c r="H25" s="229"/>
      <c r="I25" s="61"/>
      <c r="J25" s="63">
        <f t="shared" si="2"/>
        <v>116.66</v>
      </c>
      <c r="L25" s="64">
        <f t="shared" si="3"/>
        <v>116.66</v>
      </c>
      <c r="N25" s="190">
        <f t="shared" si="11"/>
        <v>16</v>
      </c>
      <c r="O25" s="105" t="s">
        <v>37</v>
      </c>
      <c r="P25" s="192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285</v>
      </c>
      <c r="U25" s="110">
        <f t="shared" si="5"/>
        <v>42885</v>
      </c>
      <c r="V25" s="111">
        <f t="shared" si="6"/>
        <v>116.66</v>
      </c>
      <c r="W25" s="112">
        <f t="shared" si="7"/>
        <v>116.66</v>
      </c>
      <c r="X25" s="113">
        <f t="shared" si="8"/>
        <v>0</v>
      </c>
      <c r="Y25" s="112">
        <f t="shared" si="9"/>
        <v>0</v>
      </c>
      <c r="Z25" s="114">
        <f t="shared" si="10"/>
        <v>116.66</v>
      </c>
    </row>
    <row r="26" spans="1:26" s="35" customFormat="1" ht="12.75">
      <c r="A26" s="161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175</v>
      </c>
      <c r="E26" s="77">
        <v>42885</v>
      </c>
      <c r="F26" s="78">
        <v>51.96</v>
      </c>
      <c r="G26" s="61"/>
      <c r="H26" s="229"/>
      <c r="I26" s="61"/>
      <c r="J26" s="63">
        <f aca="true" t="shared" si="14" ref="J26:J43">F26-G26-H26-I26</f>
        <v>51.96</v>
      </c>
      <c r="L26" s="64">
        <f aca="true" t="shared" si="15" ref="L26:L47">F26</f>
        <v>51.96</v>
      </c>
      <c r="N26" s="190">
        <f t="shared" si="11"/>
        <v>17</v>
      </c>
      <c r="O26" s="105" t="s">
        <v>37</v>
      </c>
      <c r="P26" s="192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175</v>
      </c>
      <c r="U26" s="110">
        <f aca="true" t="shared" si="17" ref="U26:U43">IF(E26=0,"0",E26)</f>
        <v>42885</v>
      </c>
      <c r="V26" s="111">
        <f aca="true" t="shared" si="18" ref="V26:V43">F26</f>
        <v>51.96</v>
      </c>
      <c r="W26" s="112">
        <f aca="true" t="shared" si="19" ref="W26:W43">V26-X26</f>
        <v>51.96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51.96</v>
      </c>
    </row>
    <row r="27" spans="1:26" s="35" customFormat="1" ht="12.75">
      <c r="A27" s="161">
        <f t="shared" si="12"/>
        <v>18</v>
      </c>
      <c r="B27" s="62" t="str">
        <f t="shared" si="13"/>
        <v>SPITAL JUDETEAN BAIA MARE</v>
      </c>
      <c r="C27" s="76"/>
      <c r="D27" s="65">
        <v>408</v>
      </c>
      <c r="E27" s="77">
        <v>42886</v>
      </c>
      <c r="F27" s="67">
        <v>94.27</v>
      </c>
      <c r="G27" s="61"/>
      <c r="H27" s="229"/>
      <c r="I27" s="61"/>
      <c r="J27" s="63">
        <f t="shared" si="14"/>
        <v>94.27</v>
      </c>
      <c r="L27" s="64">
        <f t="shared" si="15"/>
        <v>94.27</v>
      </c>
      <c r="N27" s="190">
        <f t="shared" si="11"/>
        <v>18</v>
      </c>
      <c r="O27" s="105" t="s">
        <v>37</v>
      </c>
      <c r="P27" s="192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408</v>
      </c>
      <c r="U27" s="110">
        <f t="shared" si="17"/>
        <v>42886</v>
      </c>
      <c r="V27" s="111">
        <f t="shared" si="18"/>
        <v>94.27</v>
      </c>
      <c r="W27" s="112">
        <f t="shared" si="19"/>
        <v>94.27</v>
      </c>
      <c r="X27" s="113">
        <f t="shared" si="20"/>
        <v>0</v>
      </c>
      <c r="Y27" s="112">
        <f t="shared" si="21"/>
        <v>0</v>
      </c>
      <c r="Z27" s="114">
        <f t="shared" si="22"/>
        <v>94.27</v>
      </c>
    </row>
    <row r="28" spans="1:26" s="35" customFormat="1" ht="12.75">
      <c r="A28" s="161">
        <f t="shared" si="12"/>
        <v>19</v>
      </c>
      <c r="B28" s="62" t="str">
        <f t="shared" si="13"/>
        <v>SPITAL JUDETEAN BAIA MARE</v>
      </c>
      <c r="C28" s="76"/>
      <c r="D28" s="65">
        <v>600679</v>
      </c>
      <c r="E28" s="77">
        <v>42874</v>
      </c>
      <c r="F28" s="67">
        <v>169.87</v>
      </c>
      <c r="G28" s="61"/>
      <c r="H28" s="229"/>
      <c r="I28" s="61"/>
      <c r="J28" s="63">
        <f t="shared" si="14"/>
        <v>169.87</v>
      </c>
      <c r="L28" s="64">
        <f t="shared" si="15"/>
        <v>169.87</v>
      </c>
      <c r="N28" s="190">
        <f t="shared" si="11"/>
        <v>19</v>
      </c>
      <c r="O28" s="105" t="s">
        <v>37</v>
      </c>
      <c r="P28" s="192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600679</v>
      </c>
      <c r="U28" s="110">
        <f t="shared" si="17"/>
        <v>42874</v>
      </c>
      <c r="V28" s="111">
        <f t="shared" si="18"/>
        <v>169.87</v>
      </c>
      <c r="W28" s="112">
        <f t="shared" si="19"/>
        <v>169.87</v>
      </c>
      <c r="X28" s="113">
        <f t="shared" si="20"/>
        <v>0</v>
      </c>
      <c r="Y28" s="112">
        <f t="shared" si="21"/>
        <v>0</v>
      </c>
      <c r="Z28" s="114">
        <f t="shared" si="22"/>
        <v>169.87</v>
      </c>
    </row>
    <row r="29" spans="1:26" s="35" customFormat="1" ht="12.75">
      <c r="A29" s="161">
        <f t="shared" si="12"/>
        <v>20</v>
      </c>
      <c r="B29" s="62" t="str">
        <f t="shared" si="13"/>
        <v>SPITAL JUDETEAN BAIA MARE</v>
      </c>
      <c r="C29" s="76"/>
      <c r="D29" s="65">
        <v>288</v>
      </c>
      <c r="E29" s="77">
        <v>42886</v>
      </c>
      <c r="F29" s="67">
        <v>118.74</v>
      </c>
      <c r="G29" s="61"/>
      <c r="H29" s="229"/>
      <c r="I29" s="61"/>
      <c r="J29" s="63">
        <f t="shared" si="14"/>
        <v>118.74</v>
      </c>
      <c r="L29" s="64">
        <f t="shared" si="15"/>
        <v>118.74</v>
      </c>
      <c r="N29" s="190">
        <f t="shared" si="11"/>
        <v>20</v>
      </c>
      <c r="O29" s="105" t="s">
        <v>37</v>
      </c>
      <c r="P29" s="192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288</v>
      </c>
      <c r="U29" s="110">
        <f t="shared" si="17"/>
        <v>42886</v>
      </c>
      <c r="V29" s="111">
        <f t="shared" si="18"/>
        <v>118.74</v>
      </c>
      <c r="W29" s="112">
        <f t="shared" si="19"/>
        <v>118.74</v>
      </c>
      <c r="X29" s="113">
        <f t="shared" si="20"/>
        <v>0</v>
      </c>
      <c r="Y29" s="112">
        <f t="shared" si="21"/>
        <v>0</v>
      </c>
      <c r="Z29" s="114">
        <f t="shared" si="22"/>
        <v>118.74</v>
      </c>
    </row>
    <row r="30" spans="1:26" s="35" customFormat="1" ht="12.75">
      <c r="A30" s="161">
        <f t="shared" si="12"/>
        <v>21</v>
      </c>
      <c r="B30" s="62" t="str">
        <f t="shared" si="13"/>
        <v>SPITAL JUDETEAN BAIA MARE</v>
      </c>
      <c r="C30" s="76" t="s">
        <v>77</v>
      </c>
      <c r="D30" s="65">
        <v>254</v>
      </c>
      <c r="E30" s="77">
        <v>42872</v>
      </c>
      <c r="F30" s="78">
        <v>13.98</v>
      </c>
      <c r="G30" s="61"/>
      <c r="H30" s="229"/>
      <c r="I30" s="61"/>
      <c r="J30" s="63">
        <f t="shared" si="14"/>
        <v>13.98</v>
      </c>
      <c r="L30" s="64">
        <f t="shared" si="15"/>
        <v>13.98</v>
      </c>
      <c r="N30" s="190">
        <f t="shared" si="11"/>
        <v>21</v>
      </c>
      <c r="O30" s="105" t="s">
        <v>37</v>
      </c>
      <c r="P30" s="192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254</v>
      </c>
      <c r="U30" s="110">
        <f t="shared" si="17"/>
        <v>42872</v>
      </c>
      <c r="V30" s="111">
        <f t="shared" si="18"/>
        <v>13.98</v>
      </c>
      <c r="W30" s="112">
        <f t="shared" si="19"/>
        <v>13.98</v>
      </c>
      <c r="X30" s="113">
        <f t="shared" si="20"/>
        <v>0</v>
      </c>
      <c r="Y30" s="112">
        <f t="shared" si="21"/>
        <v>0</v>
      </c>
      <c r="Z30" s="114">
        <f t="shared" si="22"/>
        <v>13.98</v>
      </c>
    </row>
    <row r="31" spans="1:26" s="35" customFormat="1" ht="12.75">
      <c r="A31" s="161">
        <f t="shared" si="12"/>
        <v>22</v>
      </c>
      <c r="B31" s="62" t="str">
        <f t="shared" si="13"/>
        <v>SPITAL JUDETEAN BAIA MARE</v>
      </c>
      <c r="C31" s="76"/>
      <c r="D31" s="65">
        <v>269</v>
      </c>
      <c r="E31" s="77">
        <v>42877</v>
      </c>
      <c r="F31" s="67">
        <v>91.66</v>
      </c>
      <c r="G31" s="61"/>
      <c r="H31" s="229"/>
      <c r="I31" s="61"/>
      <c r="J31" s="63">
        <f t="shared" si="14"/>
        <v>91.66</v>
      </c>
      <c r="L31" s="64">
        <f t="shared" si="15"/>
        <v>91.66</v>
      </c>
      <c r="N31" s="190">
        <f t="shared" si="11"/>
        <v>22</v>
      </c>
      <c r="O31" s="105" t="s">
        <v>37</v>
      </c>
      <c r="P31" s="192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269</v>
      </c>
      <c r="U31" s="110">
        <f t="shared" si="17"/>
        <v>42877</v>
      </c>
      <c r="V31" s="111">
        <f t="shared" si="18"/>
        <v>91.66</v>
      </c>
      <c r="W31" s="112">
        <f t="shared" si="19"/>
        <v>91.66</v>
      </c>
      <c r="X31" s="113">
        <f t="shared" si="20"/>
        <v>0</v>
      </c>
      <c r="Y31" s="112">
        <f t="shared" si="21"/>
        <v>0</v>
      </c>
      <c r="Z31" s="114">
        <f t="shared" si="22"/>
        <v>91.66</v>
      </c>
    </row>
    <row r="32" spans="1:26" s="35" customFormat="1" ht="12.75">
      <c r="A32" s="161">
        <f t="shared" si="12"/>
        <v>23</v>
      </c>
      <c r="B32" s="62" t="str">
        <f t="shared" si="13"/>
        <v>SPITAL JUDETEAN BAIA MARE</v>
      </c>
      <c r="C32" s="76"/>
      <c r="D32" s="65">
        <v>582</v>
      </c>
      <c r="E32" s="77">
        <v>42884</v>
      </c>
      <c r="F32" s="78">
        <v>183.61</v>
      </c>
      <c r="G32" s="61"/>
      <c r="H32" s="229"/>
      <c r="I32" s="61"/>
      <c r="J32" s="63">
        <f t="shared" si="14"/>
        <v>183.61</v>
      </c>
      <c r="L32" s="64">
        <f t="shared" si="15"/>
        <v>183.61</v>
      </c>
      <c r="N32" s="190">
        <f t="shared" si="11"/>
        <v>23</v>
      </c>
      <c r="O32" s="105" t="s">
        <v>37</v>
      </c>
      <c r="P32" s="192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582</v>
      </c>
      <c r="U32" s="110">
        <f t="shared" si="17"/>
        <v>42884</v>
      </c>
      <c r="V32" s="111">
        <f t="shared" si="18"/>
        <v>183.61</v>
      </c>
      <c r="W32" s="112">
        <f t="shared" si="19"/>
        <v>183.61</v>
      </c>
      <c r="X32" s="113">
        <f t="shared" si="20"/>
        <v>0</v>
      </c>
      <c r="Y32" s="112">
        <f t="shared" si="21"/>
        <v>0</v>
      </c>
      <c r="Z32" s="114">
        <f t="shared" si="22"/>
        <v>183.61</v>
      </c>
    </row>
    <row r="33" spans="1:26" s="35" customFormat="1" ht="12.75">
      <c r="A33" s="161">
        <f t="shared" si="12"/>
        <v>24</v>
      </c>
      <c r="B33" s="62" t="str">
        <f t="shared" si="13"/>
        <v>SPITAL JUDETEAN BAIA MARE</v>
      </c>
      <c r="C33" s="76"/>
      <c r="D33" s="76">
        <v>289</v>
      </c>
      <c r="E33" s="77">
        <v>42886</v>
      </c>
      <c r="F33" s="78">
        <v>138.8</v>
      </c>
      <c r="G33" s="61"/>
      <c r="H33" s="229"/>
      <c r="I33" s="61"/>
      <c r="J33" s="63">
        <f t="shared" si="14"/>
        <v>138.8</v>
      </c>
      <c r="L33" s="64">
        <f t="shared" si="15"/>
        <v>138.8</v>
      </c>
      <c r="N33" s="190">
        <f t="shared" si="11"/>
        <v>24</v>
      </c>
      <c r="O33" s="105" t="s">
        <v>37</v>
      </c>
      <c r="P33" s="192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289</v>
      </c>
      <c r="U33" s="110">
        <f t="shared" si="17"/>
        <v>42886</v>
      </c>
      <c r="V33" s="111">
        <f t="shared" si="18"/>
        <v>138.8</v>
      </c>
      <c r="W33" s="112">
        <f t="shared" si="19"/>
        <v>138.8</v>
      </c>
      <c r="X33" s="113">
        <f t="shared" si="20"/>
        <v>0</v>
      </c>
      <c r="Y33" s="112">
        <f t="shared" si="21"/>
        <v>0</v>
      </c>
      <c r="Z33" s="114">
        <f t="shared" si="22"/>
        <v>138.8</v>
      </c>
    </row>
    <row r="34" spans="1:26" s="35" customFormat="1" ht="12.75">
      <c r="A34" s="161">
        <f t="shared" si="12"/>
        <v>25</v>
      </c>
      <c r="B34" s="62" t="str">
        <f t="shared" si="13"/>
        <v>SPITAL JUDETEAN BAIA MARE</v>
      </c>
      <c r="C34" s="76"/>
      <c r="D34" s="76">
        <v>1205</v>
      </c>
      <c r="E34" s="77">
        <v>42888</v>
      </c>
      <c r="F34" s="78">
        <v>405.8</v>
      </c>
      <c r="G34" s="61"/>
      <c r="H34" s="229"/>
      <c r="I34" s="61"/>
      <c r="J34" s="63">
        <f t="shared" si="14"/>
        <v>405.8</v>
      </c>
      <c r="L34" s="64">
        <f t="shared" si="15"/>
        <v>405.8</v>
      </c>
      <c r="N34" s="190">
        <f t="shared" si="11"/>
        <v>25</v>
      </c>
      <c r="O34" s="105" t="s">
        <v>37</v>
      </c>
      <c r="P34" s="192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1205</v>
      </c>
      <c r="U34" s="110">
        <f t="shared" si="17"/>
        <v>42888</v>
      </c>
      <c r="V34" s="111">
        <f t="shared" si="18"/>
        <v>405.8</v>
      </c>
      <c r="W34" s="112">
        <f t="shared" si="19"/>
        <v>405.8</v>
      </c>
      <c r="X34" s="113">
        <f t="shared" si="20"/>
        <v>0</v>
      </c>
      <c r="Y34" s="112">
        <f t="shared" si="21"/>
        <v>0</v>
      </c>
      <c r="Z34" s="114">
        <f t="shared" si="22"/>
        <v>405.8</v>
      </c>
    </row>
    <row r="35" spans="1:26" s="35" customFormat="1" ht="12.75">
      <c r="A35" s="161">
        <f t="shared" si="12"/>
        <v>26</v>
      </c>
      <c r="B35" s="62" t="str">
        <f t="shared" si="13"/>
        <v>SPITAL JUDETEAN BAIA MARE</v>
      </c>
      <c r="C35" s="76"/>
      <c r="D35" s="76">
        <v>701570015</v>
      </c>
      <c r="E35" s="77">
        <v>42888</v>
      </c>
      <c r="F35" s="67">
        <v>138.16</v>
      </c>
      <c r="G35" s="61"/>
      <c r="H35" s="229"/>
      <c r="I35" s="61"/>
      <c r="J35" s="63">
        <f t="shared" si="14"/>
        <v>138.16</v>
      </c>
      <c r="L35" s="64">
        <f t="shared" si="15"/>
        <v>138.16</v>
      </c>
      <c r="N35" s="190">
        <f t="shared" si="11"/>
        <v>26</v>
      </c>
      <c r="O35" s="105" t="s">
        <v>37</v>
      </c>
      <c r="P35" s="192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701570015</v>
      </c>
      <c r="U35" s="110">
        <f t="shared" si="17"/>
        <v>42888</v>
      </c>
      <c r="V35" s="111">
        <f t="shared" si="18"/>
        <v>138.16</v>
      </c>
      <c r="W35" s="112">
        <f t="shared" si="19"/>
        <v>138.16</v>
      </c>
      <c r="X35" s="113">
        <f t="shared" si="20"/>
        <v>0</v>
      </c>
      <c r="Y35" s="112">
        <f t="shared" si="21"/>
        <v>0</v>
      </c>
      <c r="Z35" s="114">
        <f t="shared" si="22"/>
        <v>138.16</v>
      </c>
    </row>
    <row r="36" spans="1:26" s="35" customFormat="1" ht="12.75">
      <c r="A36" s="161">
        <f t="shared" si="12"/>
        <v>27</v>
      </c>
      <c r="B36" s="62" t="str">
        <f t="shared" si="13"/>
        <v>SPITAL JUDETEAN BAIA MARE</v>
      </c>
      <c r="C36" s="76"/>
      <c r="D36" s="76">
        <v>619</v>
      </c>
      <c r="E36" s="77">
        <v>42892</v>
      </c>
      <c r="F36" s="67">
        <v>108.4</v>
      </c>
      <c r="G36" s="61"/>
      <c r="H36" s="229"/>
      <c r="I36" s="61"/>
      <c r="J36" s="63">
        <f t="shared" si="14"/>
        <v>108.4</v>
      </c>
      <c r="L36" s="64">
        <f t="shared" si="15"/>
        <v>108.4</v>
      </c>
      <c r="N36" s="190">
        <f t="shared" si="11"/>
        <v>27</v>
      </c>
      <c r="O36" s="105" t="s">
        <v>37</v>
      </c>
      <c r="P36" s="192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619</v>
      </c>
      <c r="U36" s="110">
        <f t="shared" si="17"/>
        <v>42892</v>
      </c>
      <c r="V36" s="111">
        <f t="shared" si="18"/>
        <v>108.4</v>
      </c>
      <c r="W36" s="112">
        <f t="shared" si="19"/>
        <v>108.4</v>
      </c>
      <c r="X36" s="113">
        <f t="shared" si="20"/>
        <v>0</v>
      </c>
      <c r="Y36" s="112">
        <f t="shared" si="21"/>
        <v>0</v>
      </c>
      <c r="Z36" s="114">
        <f t="shared" si="22"/>
        <v>108.4</v>
      </c>
    </row>
    <row r="37" spans="1:26" s="35" customFormat="1" ht="12.75">
      <c r="A37" s="161">
        <f t="shared" si="12"/>
        <v>28</v>
      </c>
      <c r="B37" s="62" t="str">
        <f t="shared" si="13"/>
        <v>SPITAL JUDETEAN BAIA MARE</v>
      </c>
      <c r="C37" s="76"/>
      <c r="D37" s="76">
        <v>620</v>
      </c>
      <c r="E37" s="77">
        <v>42892</v>
      </c>
      <c r="F37" s="67">
        <v>90.38</v>
      </c>
      <c r="G37" s="61"/>
      <c r="H37" s="229"/>
      <c r="I37" s="61"/>
      <c r="J37" s="63">
        <f t="shared" si="14"/>
        <v>90.38</v>
      </c>
      <c r="L37" s="64">
        <f t="shared" si="15"/>
        <v>90.38</v>
      </c>
      <c r="N37" s="190">
        <f t="shared" si="11"/>
        <v>28</v>
      </c>
      <c r="O37" s="105" t="s">
        <v>37</v>
      </c>
      <c r="P37" s="192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620</v>
      </c>
      <c r="U37" s="110">
        <f t="shared" si="17"/>
        <v>42892</v>
      </c>
      <c r="V37" s="111">
        <f t="shared" si="18"/>
        <v>90.38</v>
      </c>
      <c r="W37" s="112">
        <f t="shared" si="19"/>
        <v>90.38</v>
      </c>
      <c r="X37" s="113">
        <f t="shared" si="20"/>
        <v>0</v>
      </c>
      <c r="Y37" s="112">
        <f t="shared" si="21"/>
        <v>0</v>
      </c>
      <c r="Z37" s="114">
        <f t="shared" si="22"/>
        <v>90.38</v>
      </c>
    </row>
    <row r="38" spans="1:26" s="35" customFormat="1" ht="12.75">
      <c r="A38" s="161">
        <f t="shared" si="12"/>
        <v>29</v>
      </c>
      <c r="B38" s="62" t="str">
        <f t="shared" si="13"/>
        <v>SPITAL JUDETEAN BAIA MARE</v>
      </c>
      <c r="C38" s="76"/>
      <c r="D38" s="76">
        <v>753</v>
      </c>
      <c r="E38" s="77">
        <v>42892</v>
      </c>
      <c r="F38" s="67">
        <v>68.22</v>
      </c>
      <c r="G38" s="61"/>
      <c r="H38" s="229"/>
      <c r="I38" s="61"/>
      <c r="J38" s="63">
        <f t="shared" si="14"/>
        <v>68.22</v>
      </c>
      <c r="L38" s="64">
        <f t="shared" si="15"/>
        <v>68.22</v>
      </c>
      <c r="N38" s="190">
        <f t="shared" si="11"/>
        <v>29</v>
      </c>
      <c r="O38" s="105" t="s">
        <v>37</v>
      </c>
      <c r="P38" s="192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753</v>
      </c>
      <c r="U38" s="110">
        <f t="shared" si="17"/>
        <v>42892</v>
      </c>
      <c r="V38" s="111">
        <f t="shared" si="18"/>
        <v>68.22</v>
      </c>
      <c r="W38" s="112">
        <f t="shared" si="19"/>
        <v>68.22</v>
      </c>
      <c r="X38" s="113">
        <f t="shared" si="20"/>
        <v>0</v>
      </c>
      <c r="Y38" s="112">
        <f t="shared" si="21"/>
        <v>0</v>
      </c>
      <c r="Z38" s="114">
        <f t="shared" si="22"/>
        <v>68.22</v>
      </c>
    </row>
    <row r="39" spans="1:26" s="35" customFormat="1" ht="12.75">
      <c r="A39" s="161">
        <f t="shared" si="12"/>
        <v>30</v>
      </c>
      <c r="B39" s="62" t="str">
        <f t="shared" si="13"/>
        <v>SPITAL JUDETEAN BAIA MARE</v>
      </c>
      <c r="C39" s="76"/>
      <c r="D39" s="76">
        <v>300</v>
      </c>
      <c r="E39" s="77">
        <v>42892</v>
      </c>
      <c r="F39" s="67">
        <v>613.38</v>
      </c>
      <c r="G39" s="61"/>
      <c r="H39" s="229"/>
      <c r="I39" s="61"/>
      <c r="J39" s="63">
        <f t="shared" si="14"/>
        <v>613.38</v>
      </c>
      <c r="L39" s="64">
        <f t="shared" si="15"/>
        <v>613.38</v>
      </c>
      <c r="N39" s="190">
        <f t="shared" si="11"/>
        <v>30</v>
      </c>
      <c r="O39" s="105" t="s">
        <v>37</v>
      </c>
      <c r="P39" s="192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300</v>
      </c>
      <c r="U39" s="110">
        <f t="shared" si="17"/>
        <v>42892</v>
      </c>
      <c r="V39" s="111">
        <f t="shared" si="18"/>
        <v>613.38</v>
      </c>
      <c r="W39" s="112">
        <f t="shared" si="19"/>
        <v>613.38</v>
      </c>
      <c r="X39" s="113">
        <f t="shared" si="20"/>
        <v>0</v>
      </c>
      <c r="Y39" s="112">
        <f t="shared" si="21"/>
        <v>0</v>
      </c>
      <c r="Z39" s="114">
        <f t="shared" si="22"/>
        <v>613.38</v>
      </c>
    </row>
    <row r="40" spans="1:26" s="35" customFormat="1" ht="12.75">
      <c r="A40" s="161">
        <f t="shared" si="12"/>
        <v>31</v>
      </c>
      <c r="B40" s="62" t="str">
        <f t="shared" si="13"/>
        <v>SPITAL JUDETEAN BAIA MARE</v>
      </c>
      <c r="C40" s="76"/>
      <c r="D40" s="76">
        <v>619</v>
      </c>
      <c r="E40" s="77">
        <v>42893</v>
      </c>
      <c r="F40" s="67">
        <v>421.67</v>
      </c>
      <c r="G40" s="61"/>
      <c r="H40" s="229"/>
      <c r="I40" s="61"/>
      <c r="J40" s="63">
        <f t="shared" si="14"/>
        <v>421.67</v>
      </c>
      <c r="L40" s="64">
        <f t="shared" si="15"/>
        <v>421.67</v>
      </c>
      <c r="N40" s="190">
        <f t="shared" si="11"/>
        <v>31</v>
      </c>
      <c r="O40" s="105" t="s">
        <v>37</v>
      </c>
      <c r="P40" s="192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619</v>
      </c>
      <c r="U40" s="110">
        <f t="shared" si="17"/>
        <v>42893</v>
      </c>
      <c r="V40" s="111">
        <f t="shared" si="18"/>
        <v>421.67</v>
      </c>
      <c r="W40" s="112">
        <f t="shared" si="19"/>
        <v>421.67</v>
      </c>
      <c r="X40" s="113">
        <f t="shared" si="20"/>
        <v>0</v>
      </c>
      <c r="Y40" s="112">
        <f t="shared" si="21"/>
        <v>0</v>
      </c>
      <c r="Z40" s="114">
        <f t="shared" si="22"/>
        <v>421.67</v>
      </c>
    </row>
    <row r="41" spans="1:26" s="35" customFormat="1" ht="12.75">
      <c r="A41" s="161">
        <f t="shared" si="12"/>
        <v>32</v>
      </c>
      <c r="B41" s="62" t="str">
        <f t="shared" si="13"/>
        <v>SPITAL JUDETEAN BAIA MARE</v>
      </c>
      <c r="C41" s="76"/>
      <c r="D41" s="76">
        <v>701470032</v>
      </c>
      <c r="E41" s="77">
        <v>42893</v>
      </c>
      <c r="F41" s="67">
        <v>129.62</v>
      </c>
      <c r="G41" s="61"/>
      <c r="H41" s="229"/>
      <c r="I41" s="61"/>
      <c r="J41" s="63">
        <f t="shared" si="14"/>
        <v>129.62</v>
      </c>
      <c r="L41" s="64">
        <f t="shared" si="15"/>
        <v>129.62</v>
      </c>
      <c r="N41" s="190">
        <f t="shared" si="11"/>
        <v>32</v>
      </c>
      <c r="O41" s="105" t="s">
        <v>37</v>
      </c>
      <c r="P41" s="192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701470032</v>
      </c>
      <c r="U41" s="110">
        <f t="shared" si="17"/>
        <v>42893</v>
      </c>
      <c r="V41" s="111">
        <f t="shared" si="18"/>
        <v>129.62</v>
      </c>
      <c r="W41" s="112">
        <f t="shared" si="19"/>
        <v>129.62</v>
      </c>
      <c r="X41" s="113">
        <f t="shared" si="20"/>
        <v>0</v>
      </c>
      <c r="Y41" s="112">
        <f t="shared" si="21"/>
        <v>0</v>
      </c>
      <c r="Z41" s="114">
        <f t="shared" si="22"/>
        <v>129.62</v>
      </c>
    </row>
    <row r="42" spans="1:26" s="35" customFormat="1" ht="12.75">
      <c r="A42" s="161">
        <f t="shared" si="12"/>
        <v>33</v>
      </c>
      <c r="B42" s="62" t="str">
        <f t="shared" si="13"/>
        <v>SPITAL JUDETEAN BAIA MARE</v>
      </c>
      <c r="C42" s="76"/>
      <c r="D42" s="76">
        <v>301</v>
      </c>
      <c r="E42" s="77">
        <v>42893</v>
      </c>
      <c r="F42" s="143">
        <v>256.69</v>
      </c>
      <c r="G42" s="61"/>
      <c r="H42" s="229"/>
      <c r="I42" s="61"/>
      <c r="J42" s="63">
        <f t="shared" si="14"/>
        <v>256.69</v>
      </c>
      <c r="L42" s="64">
        <f t="shared" si="15"/>
        <v>256.69</v>
      </c>
      <c r="N42" s="190">
        <f t="shared" si="11"/>
        <v>33</v>
      </c>
      <c r="O42" s="105" t="s">
        <v>37</v>
      </c>
      <c r="P42" s="192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301</v>
      </c>
      <c r="U42" s="110">
        <f t="shared" si="17"/>
        <v>42893</v>
      </c>
      <c r="V42" s="111">
        <f t="shared" si="18"/>
        <v>256.69</v>
      </c>
      <c r="W42" s="112">
        <f t="shared" si="19"/>
        <v>256.69</v>
      </c>
      <c r="X42" s="113">
        <f t="shared" si="20"/>
        <v>0</v>
      </c>
      <c r="Y42" s="112">
        <f t="shared" si="21"/>
        <v>0</v>
      </c>
      <c r="Z42" s="114">
        <f t="shared" si="22"/>
        <v>256.69</v>
      </c>
    </row>
    <row r="43" spans="1:26" s="35" customFormat="1" ht="12.75">
      <c r="A43" s="161">
        <f t="shared" si="12"/>
        <v>34</v>
      </c>
      <c r="B43" s="62" t="str">
        <f t="shared" si="13"/>
        <v>SPITAL JUDETEAN BAIA MARE</v>
      </c>
      <c r="C43" s="76"/>
      <c r="D43" s="76">
        <v>302</v>
      </c>
      <c r="E43" s="77">
        <v>42893</v>
      </c>
      <c r="F43" s="67">
        <v>174.43</v>
      </c>
      <c r="G43" s="61"/>
      <c r="H43" s="229"/>
      <c r="I43" s="61"/>
      <c r="J43" s="63">
        <f t="shared" si="14"/>
        <v>174.43</v>
      </c>
      <c r="L43" s="64">
        <f t="shared" si="15"/>
        <v>174.43</v>
      </c>
      <c r="N43" s="190">
        <f t="shared" si="11"/>
        <v>34</v>
      </c>
      <c r="O43" s="105" t="s">
        <v>37</v>
      </c>
      <c r="P43" s="192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302</v>
      </c>
      <c r="U43" s="110">
        <f t="shared" si="17"/>
        <v>42893</v>
      </c>
      <c r="V43" s="111">
        <f t="shared" si="18"/>
        <v>174.43</v>
      </c>
      <c r="W43" s="112">
        <f t="shared" si="19"/>
        <v>174.43</v>
      </c>
      <c r="X43" s="113">
        <f t="shared" si="20"/>
        <v>0</v>
      </c>
      <c r="Y43" s="112">
        <f t="shared" si="21"/>
        <v>0</v>
      </c>
      <c r="Z43" s="114">
        <f t="shared" si="22"/>
        <v>174.43</v>
      </c>
    </row>
    <row r="44" spans="1:26" s="35" customFormat="1" ht="12.75">
      <c r="A44" s="161">
        <f t="shared" si="12"/>
        <v>35</v>
      </c>
      <c r="B44" s="62" t="str">
        <f t="shared" si="13"/>
        <v>SPITAL JUDETEAN BAIA MARE</v>
      </c>
      <c r="C44" s="76"/>
      <c r="D44" s="76">
        <v>303</v>
      </c>
      <c r="E44" s="77">
        <v>42894</v>
      </c>
      <c r="F44" s="67">
        <v>240.08</v>
      </c>
      <c r="G44" s="61"/>
      <c r="H44" s="229"/>
      <c r="I44" s="61"/>
      <c r="J44" s="63">
        <f aca="true" t="shared" si="23" ref="J44:J55">F44-G44-H44-I44</f>
        <v>240.08</v>
      </c>
      <c r="L44" s="64">
        <f t="shared" si="15"/>
        <v>240.08</v>
      </c>
      <c r="N44" s="190">
        <f t="shared" si="11"/>
        <v>35</v>
      </c>
      <c r="O44" s="105" t="s">
        <v>37</v>
      </c>
      <c r="P44" s="192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303</v>
      </c>
      <c r="U44" s="110">
        <f aca="true" t="shared" si="25" ref="U44:U55">IF(E44=0,"0",E44)</f>
        <v>42894</v>
      </c>
      <c r="V44" s="111">
        <f aca="true" t="shared" si="26" ref="V44:V55">F44</f>
        <v>240.08</v>
      </c>
      <c r="W44" s="112">
        <f aca="true" t="shared" si="27" ref="W44:W55">V44-X44</f>
        <v>240.08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240.08</v>
      </c>
    </row>
    <row r="45" spans="1:26" s="35" customFormat="1" ht="12.75">
      <c r="A45" s="161">
        <f t="shared" si="12"/>
        <v>36</v>
      </c>
      <c r="B45" s="62" t="str">
        <f t="shared" si="13"/>
        <v>SPITAL JUDETEAN BAIA MARE</v>
      </c>
      <c r="C45" s="76"/>
      <c r="D45" s="76">
        <v>305</v>
      </c>
      <c r="E45" s="77">
        <v>42894</v>
      </c>
      <c r="F45" s="67">
        <v>39.7</v>
      </c>
      <c r="G45" s="61"/>
      <c r="H45" s="229"/>
      <c r="I45" s="61"/>
      <c r="J45" s="63">
        <f t="shared" si="23"/>
        <v>39.7</v>
      </c>
      <c r="L45" s="64">
        <f t="shared" si="15"/>
        <v>39.7</v>
      </c>
      <c r="N45" s="190">
        <f t="shared" si="11"/>
        <v>36</v>
      </c>
      <c r="O45" s="105" t="s">
        <v>37</v>
      </c>
      <c r="P45" s="192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305</v>
      </c>
      <c r="U45" s="110">
        <f t="shared" si="25"/>
        <v>42894</v>
      </c>
      <c r="V45" s="111">
        <f t="shared" si="26"/>
        <v>39.7</v>
      </c>
      <c r="W45" s="112">
        <f t="shared" si="27"/>
        <v>39.7</v>
      </c>
      <c r="X45" s="113">
        <f t="shared" si="28"/>
        <v>0</v>
      </c>
      <c r="Y45" s="112">
        <f t="shared" si="29"/>
        <v>0</v>
      </c>
      <c r="Z45" s="114">
        <f t="shared" si="30"/>
        <v>39.7</v>
      </c>
    </row>
    <row r="46" spans="1:26" s="35" customFormat="1" ht="12.75">
      <c r="A46" s="161">
        <f>N46</f>
        <v>37</v>
      </c>
      <c r="B46" s="62" t="str">
        <f>O46</f>
        <v>SPITAL JUDETEAN BAIA MARE</v>
      </c>
      <c r="C46" s="76"/>
      <c r="D46" s="76">
        <v>304</v>
      </c>
      <c r="E46" s="77">
        <v>42894</v>
      </c>
      <c r="F46" s="78">
        <v>55.05</v>
      </c>
      <c r="G46" s="61"/>
      <c r="H46" s="229"/>
      <c r="I46" s="61"/>
      <c r="J46" s="63">
        <f t="shared" si="23"/>
        <v>55.05</v>
      </c>
      <c r="L46" s="64">
        <f>F46</f>
        <v>55.05</v>
      </c>
      <c r="N46" s="190">
        <f t="shared" si="11"/>
        <v>37</v>
      </c>
      <c r="O46" s="105" t="s">
        <v>37</v>
      </c>
      <c r="P46" s="192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304</v>
      </c>
      <c r="U46" s="110">
        <f t="shared" si="25"/>
        <v>42894</v>
      </c>
      <c r="V46" s="111">
        <f t="shared" si="26"/>
        <v>55.05</v>
      </c>
      <c r="W46" s="112">
        <f t="shared" si="27"/>
        <v>55.05</v>
      </c>
      <c r="X46" s="113">
        <f t="shared" si="28"/>
        <v>0</v>
      </c>
      <c r="Y46" s="112">
        <f t="shared" si="29"/>
        <v>0</v>
      </c>
      <c r="Z46" s="114">
        <f t="shared" si="30"/>
        <v>55.05</v>
      </c>
    </row>
    <row r="47" spans="1:26" s="35" customFormat="1" ht="12.75">
      <c r="A47" s="161">
        <f t="shared" si="12"/>
        <v>38</v>
      </c>
      <c r="B47" s="62" t="str">
        <f t="shared" si="13"/>
        <v>SPITAL JUDETEAN BAIA MARE</v>
      </c>
      <c r="C47" s="76"/>
      <c r="D47" s="76">
        <v>1805</v>
      </c>
      <c r="E47" s="77">
        <v>42894</v>
      </c>
      <c r="F47" s="78">
        <v>136.45</v>
      </c>
      <c r="G47" s="61"/>
      <c r="H47" s="229"/>
      <c r="I47" s="61"/>
      <c r="J47" s="63">
        <f t="shared" si="23"/>
        <v>136.45</v>
      </c>
      <c r="L47" s="64">
        <f t="shared" si="15"/>
        <v>136.45</v>
      </c>
      <c r="N47" s="190">
        <f t="shared" si="11"/>
        <v>38</v>
      </c>
      <c r="O47" s="105" t="s">
        <v>37</v>
      </c>
      <c r="P47" s="192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1805</v>
      </c>
      <c r="U47" s="110">
        <f t="shared" si="25"/>
        <v>42894</v>
      </c>
      <c r="V47" s="111">
        <f t="shared" si="26"/>
        <v>136.45</v>
      </c>
      <c r="W47" s="112">
        <f t="shared" si="27"/>
        <v>136.45</v>
      </c>
      <c r="X47" s="113">
        <f t="shared" si="28"/>
        <v>0</v>
      </c>
      <c r="Y47" s="112">
        <f t="shared" si="29"/>
        <v>0</v>
      </c>
      <c r="Z47" s="114">
        <f t="shared" si="30"/>
        <v>136.45</v>
      </c>
    </row>
    <row r="48" spans="1:26" s="35" customFormat="1" ht="12.75">
      <c r="A48" s="161">
        <f aca="true" t="shared" si="31" ref="A48:B54">N48</f>
        <v>39</v>
      </c>
      <c r="B48" s="62" t="str">
        <f t="shared" si="31"/>
        <v>SPITAL JUDETEAN BAIA MARE</v>
      </c>
      <c r="C48" s="76"/>
      <c r="D48" s="65">
        <v>842</v>
      </c>
      <c r="E48" s="77">
        <v>42894</v>
      </c>
      <c r="F48" s="78">
        <v>90.06</v>
      </c>
      <c r="G48" s="61"/>
      <c r="H48" s="229"/>
      <c r="I48" s="61"/>
      <c r="J48" s="63">
        <f t="shared" si="23"/>
        <v>90.06</v>
      </c>
      <c r="L48" s="64">
        <f aca="true" t="shared" si="32" ref="L48:L55">F48</f>
        <v>90.06</v>
      </c>
      <c r="N48" s="190">
        <f t="shared" si="11"/>
        <v>39</v>
      </c>
      <c r="O48" s="105" t="s">
        <v>37</v>
      </c>
      <c r="P48" s="192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842</v>
      </c>
      <c r="U48" s="110">
        <f t="shared" si="25"/>
        <v>42894</v>
      </c>
      <c r="V48" s="111">
        <f t="shared" si="26"/>
        <v>90.06</v>
      </c>
      <c r="W48" s="112">
        <f t="shared" si="27"/>
        <v>90.06</v>
      </c>
      <c r="X48" s="113">
        <f t="shared" si="28"/>
        <v>0</v>
      </c>
      <c r="Y48" s="112">
        <f t="shared" si="29"/>
        <v>0</v>
      </c>
      <c r="Z48" s="114">
        <f t="shared" si="30"/>
        <v>90.06</v>
      </c>
    </row>
    <row r="49" spans="1:26" s="35" customFormat="1" ht="12.75">
      <c r="A49" s="161">
        <f t="shared" si="31"/>
        <v>40</v>
      </c>
      <c r="B49" s="62" t="str">
        <f t="shared" si="31"/>
        <v>SPITAL JUDETEAN BAIA MARE</v>
      </c>
      <c r="C49" s="76"/>
      <c r="D49" s="65">
        <v>307</v>
      </c>
      <c r="E49" s="77">
        <v>42895</v>
      </c>
      <c r="F49" s="67">
        <v>52.5</v>
      </c>
      <c r="G49" s="61"/>
      <c r="H49" s="229"/>
      <c r="I49" s="61"/>
      <c r="J49" s="63">
        <f t="shared" si="23"/>
        <v>52.5</v>
      </c>
      <c r="L49" s="64">
        <f t="shared" si="32"/>
        <v>52.5</v>
      </c>
      <c r="N49" s="190">
        <f t="shared" si="11"/>
        <v>40</v>
      </c>
      <c r="O49" s="105" t="s">
        <v>37</v>
      </c>
      <c r="P49" s="192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307</v>
      </c>
      <c r="U49" s="110">
        <f t="shared" si="25"/>
        <v>42895</v>
      </c>
      <c r="V49" s="111">
        <f t="shared" si="26"/>
        <v>52.5</v>
      </c>
      <c r="W49" s="112">
        <f t="shared" si="27"/>
        <v>52.5</v>
      </c>
      <c r="X49" s="113">
        <f t="shared" si="28"/>
        <v>0</v>
      </c>
      <c r="Y49" s="112">
        <f t="shared" si="29"/>
        <v>0</v>
      </c>
      <c r="Z49" s="114">
        <f t="shared" si="30"/>
        <v>52.5</v>
      </c>
    </row>
    <row r="50" spans="1:26" s="35" customFormat="1" ht="12.75">
      <c r="A50" s="161">
        <f t="shared" si="31"/>
        <v>41</v>
      </c>
      <c r="B50" s="62" t="str">
        <f t="shared" si="31"/>
        <v>SPITAL JUDETEAN BAIA MARE</v>
      </c>
      <c r="C50" s="76"/>
      <c r="D50" s="65">
        <v>801</v>
      </c>
      <c r="E50" s="77">
        <v>42895</v>
      </c>
      <c r="F50" s="67">
        <v>171.53</v>
      </c>
      <c r="G50" s="61"/>
      <c r="H50" s="229"/>
      <c r="I50" s="61"/>
      <c r="J50" s="63">
        <f t="shared" si="23"/>
        <v>171.53</v>
      </c>
      <c r="L50" s="64">
        <f t="shared" si="32"/>
        <v>171.53</v>
      </c>
      <c r="N50" s="190">
        <f t="shared" si="11"/>
        <v>41</v>
      </c>
      <c r="O50" s="105" t="s">
        <v>37</v>
      </c>
      <c r="P50" s="192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801</v>
      </c>
      <c r="U50" s="110">
        <f t="shared" si="25"/>
        <v>42895</v>
      </c>
      <c r="V50" s="111">
        <f t="shared" si="26"/>
        <v>171.53</v>
      </c>
      <c r="W50" s="112">
        <f t="shared" si="27"/>
        <v>171.53</v>
      </c>
      <c r="X50" s="113">
        <f t="shared" si="28"/>
        <v>0</v>
      </c>
      <c r="Y50" s="112">
        <f t="shared" si="29"/>
        <v>0</v>
      </c>
      <c r="Z50" s="114">
        <f t="shared" si="30"/>
        <v>171.53</v>
      </c>
    </row>
    <row r="51" spans="1:26" s="35" customFormat="1" ht="12.75">
      <c r="A51" s="161">
        <f t="shared" si="31"/>
        <v>42</v>
      </c>
      <c r="B51" s="62" t="str">
        <f t="shared" si="31"/>
        <v>SPITAL JUDETEAN BAIA MARE</v>
      </c>
      <c r="C51" s="76"/>
      <c r="D51" s="65">
        <v>306</v>
      </c>
      <c r="E51" s="77">
        <v>42895</v>
      </c>
      <c r="F51" s="67">
        <v>45.89</v>
      </c>
      <c r="G51" s="61"/>
      <c r="H51" s="229"/>
      <c r="I51" s="61"/>
      <c r="J51" s="63">
        <f t="shared" si="23"/>
        <v>45.89</v>
      </c>
      <c r="L51" s="64">
        <f t="shared" si="32"/>
        <v>45.89</v>
      </c>
      <c r="N51" s="190">
        <f t="shared" si="11"/>
        <v>42</v>
      </c>
      <c r="O51" s="105" t="s">
        <v>37</v>
      </c>
      <c r="P51" s="192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306</v>
      </c>
      <c r="U51" s="110">
        <f t="shared" si="25"/>
        <v>42895</v>
      </c>
      <c r="V51" s="111">
        <f t="shared" si="26"/>
        <v>45.89</v>
      </c>
      <c r="W51" s="112">
        <f t="shared" si="27"/>
        <v>45.89</v>
      </c>
      <c r="X51" s="113">
        <f t="shared" si="28"/>
        <v>0</v>
      </c>
      <c r="Y51" s="112">
        <f t="shared" si="29"/>
        <v>0</v>
      </c>
      <c r="Z51" s="114">
        <f t="shared" si="30"/>
        <v>45.89</v>
      </c>
    </row>
    <row r="52" spans="1:26" s="35" customFormat="1" ht="12.75">
      <c r="A52" s="161">
        <f t="shared" si="31"/>
        <v>43</v>
      </c>
      <c r="B52" s="62" t="str">
        <f t="shared" si="31"/>
        <v>SPITAL JUDETEAN BAIA MARE</v>
      </c>
      <c r="C52" s="76"/>
      <c r="D52" s="65">
        <v>2742</v>
      </c>
      <c r="E52" s="77">
        <v>42895</v>
      </c>
      <c r="F52" s="67">
        <v>45.63</v>
      </c>
      <c r="G52" s="61"/>
      <c r="H52" s="229"/>
      <c r="I52" s="61"/>
      <c r="J52" s="63">
        <f t="shared" si="23"/>
        <v>45.63</v>
      </c>
      <c r="L52" s="64">
        <f t="shared" si="32"/>
        <v>45.63</v>
      </c>
      <c r="N52" s="190">
        <f t="shared" si="11"/>
        <v>43</v>
      </c>
      <c r="O52" s="105" t="s">
        <v>37</v>
      </c>
      <c r="P52" s="192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2742</v>
      </c>
      <c r="U52" s="110">
        <f t="shared" si="25"/>
        <v>42895</v>
      </c>
      <c r="V52" s="111">
        <f t="shared" si="26"/>
        <v>45.63</v>
      </c>
      <c r="W52" s="112">
        <f t="shared" si="27"/>
        <v>45.63</v>
      </c>
      <c r="X52" s="113">
        <f t="shared" si="28"/>
        <v>0</v>
      </c>
      <c r="Y52" s="112">
        <f t="shared" si="29"/>
        <v>0</v>
      </c>
      <c r="Z52" s="114">
        <f t="shared" si="30"/>
        <v>45.63</v>
      </c>
    </row>
    <row r="53" spans="1:26" s="35" customFormat="1" ht="12.75">
      <c r="A53" s="161">
        <f t="shared" si="31"/>
        <v>44</v>
      </c>
      <c r="B53" s="62" t="str">
        <f t="shared" si="31"/>
        <v>SPITAL JUDETEAN BAIA MARE</v>
      </c>
      <c r="C53" s="76"/>
      <c r="D53" s="65">
        <v>308</v>
      </c>
      <c r="E53" s="77">
        <v>42896</v>
      </c>
      <c r="F53" s="78">
        <v>44.16</v>
      </c>
      <c r="G53" s="61"/>
      <c r="H53" s="229"/>
      <c r="I53" s="61"/>
      <c r="J53" s="63">
        <f t="shared" si="23"/>
        <v>44.16</v>
      </c>
      <c r="L53" s="64">
        <f t="shared" si="32"/>
        <v>44.16</v>
      </c>
      <c r="N53" s="190">
        <f t="shared" si="11"/>
        <v>44</v>
      </c>
      <c r="O53" s="105" t="s">
        <v>37</v>
      </c>
      <c r="P53" s="192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308</v>
      </c>
      <c r="U53" s="110">
        <f t="shared" si="25"/>
        <v>42896</v>
      </c>
      <c r="V53" s="111">
        <f t="shared" si="26"/>
        <v>44.16</v>
      </c>
      <c r="W53" s="112">
        <f t="shared" si="27"/>
        <v>44.16</v>
      </c>
      <c r="X53" s="113">
        <f t="shared" si="28"/>
        <v>0</v>
      </c>
      <c r="Y53" s="112">
        <f t="shared" si="29"/>
        <v>0</v>
      </c>
      <c r="Z53" s="114">
        <f t="shared" si="30"/>
        <v>44.16</v>
      </c>
    </row>
    <row r="54" spans="1:26" s="35" customFormat="1" ht="12.75">
      <c r="A54" s="161">
        <f t="shared" si="31"/>
        <v>45</v>
      </c>
      <c r="B54" s="62" t="str">
        <f t="shared" si="31"/>
        <v>SPITAL JUDETEAN BAIA MARE</v>
      </c>
      <c r="C54" s="76"/>
      <c r="D54" s="76">
        <v>309</v>
      </c>
      <c r="E54" s="77">
        <v>42898</v>
      </c>
      <c r="F54" s="78">
        <v>38.64</v>
      </c>
      <c r="G54" s="61"/>
      <c r="H54" s="229"/>
      <c r="I54" s="61"/>
      <c r="J54" s="63">
        <f t="shared" si="23"/>
        <v>38.64</v>
      </c>
      <c r="L54" s="64">
        <f t="shared" si="32"/>
        <v>38.64</v>
      </c>
      <c r="N54" s="190">
        <f t="shared" si="11"/>
        <v>45</v>
      </c>
      <c r="O54" s="105" t="s">
        <v>37</v>
      </c>
      <c r="P54" s="192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309</v>
      </c>
      <c r="U54" s="110">
        <f t="shared" si="25"/>
        <v>42898</v>
      </c>
      <c r="V54" s="111">
        <f t="shared" si="26"/>
        <v>38.64</v>
      </c>
      <c r="W54" s="112">
        <f t="shared" si="27"/>
        <v>38.64</v>
      </c>
      <c r="X54" s="113">
        <f t="shared" si="28"/>
        <v>0</v>
      </c>
      <c r="Y54" s="112">
        <f t="shared" si="29"/>
        <v>0</v>
      </c>
      <c r="Z54" s="114">
        <f t="shared" si="30"/>
        <v>38.64</v>
      </c>
    </row>
    <row r="55" spans="1:26" s="35" customFormat="1" ht="12.75">
      <c r="A55" s="161">
        <f>N55</f>
        <v>46</v>
      </c>
      <c r="B55" s="62" t="str">
        <f>O55</f>
        <v>SPITAL JUDETEAN BAIA MARE</v>
      </c>
      <c r="C55" s="76"/>
      <c r="D55" s="76">
        <v>313</v>
      </c>
      <c r="E55" s="77">
        <v>42899</v>
      </c>
      <c r="F55" s="78">
        <v>89.59</v>
      </c>
      <c r="G55" s="61"/>
      <c r="H55" s="229"/>
      <c r="I55" s="61"/>
      <c r="J55" s="63">
        <f t="shared" si="23"/>
        <v>89.59</v>
      </c>
      <c r="L55" s="64">
        <f t="shared" si="32"/>
        <v>89.59</v>
      </c>
      <c r="N55" s="190">
        <f t="shared" si="11"/>
        <v>46</v>
      </c>
      <c r="O55" s="105" t="s">
        <v>37</v>
      </c>
      <c r="P55" s="192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313</v>
      </c>
      <c r="U55" s="110">
        <f t="shared" si="25"/>
        <v>42899</v>
      </c>
      <c r="V55" s="111">
        <f t="shared" si="26"/>
        <v>89.59</v>
      </c>
      <c r="W55" s="112">
        <f t="shared" si="27"/>
        <v>89.59</v>
      </c>
      <c r="X55" s="113">
        <f t="shared" si="28"/>
        <v>0</v>
      </c>
      <c r="Y55" s="112">
        <f t="shared" si="29"/>
        <v>0</v>
      </c>
      <c r="Z55" s="114">
        <f t="shared" si="30"/>
        <v>89.59</v>
      </c>
    </row>
    <row r="56" spans="1:26" s="35" customFormat="1" ht="12.75">
      <c r="A56" s="161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311</v>
      </c>
      <c r="E56" s="77">
        <v>42899</v>
      </c>
      <c r="F56" s="67">
        <v>140.11</v>
      </c>
      <c r="G56" s="61"/>
      <c r="H56" s="229"/>
      <c r="I56" s="61"/>
      <c r="J56" s="63">
        <f>F56-G56-H56-I56</f>
        <v>140.11</v>
      </c>
      <c r="L56" s="64">
        <f>F56</f>
        <v>140.11</v>
      </c>
      <c r="N56" s="190">
        <f t="shared" si="11"/>
        <v>47</v>
      </c>
      <c r="O56" s="105" t="s">
        <v>37</v>
      </c>
      <c r="P56" s="192" t="s">
        <v>39</v>
      </c>
      <c r="Q56" s="106" t="s">
        <v>39</v>
      </c>
      <c r="R56" s="107" t="s">
        <v>51</v>
      </c>
      <c r="S56" s="108" t="s">
        <v>56</v>
      </c>
      <c r="T56" s="109">
        <f>D56</f>
        <v>311</v>
      </c>
      <c r="U56" s="110">
        <f>IF(E56=0,"0",E56)</f>
        <v>42899</v>
      </c>
      <c r="V56" s="111">
        <f>F56</f>
        <v>140.11</v>
      </c>
      <c r="W56" s="112">
        <f>V56-X56</f>
        <v>140.11</v>
      </c>
      <c r="X56" s="113">
        <f>I56</f>
        <v>0</v>
      </c>
      <c r="Y56" s="112">
        <f>G56+H56</f>
        <v>0</v>
      </c>
      <c r="Z56" s="114">
        <f>W56-Y56</f>
        <v>140.11</v>
      </c>
    </row>
    <row r="57" spans="1:26" s="35" customFormat="1" ht="12.75">
      <c r="A57" s="161">
        <f t="shared" si="33"/>
        <v>48</v>
      </c>
      <c r="B57" s="62" t="str">
        <f t="shared" si="34"/>
        <v>SPITAL JUDETEAN BAIA MARE</v>
      </c>
      <c r="C57" s="76"/>
      <c r="D57" s="76">
        <v>513</v>
      </c>
      <c r="E57" s="77">
        <v>42900</v>
      </c>
      <c r="F57" s="67">
        <v>186.09</v>
      </c>
      <c r="G57" s="61"/>
      <c r="H57" s="229"/>
      <c r="I57" s="61"/>
      <c r="J57" s="63">
        <f>F57-G57-H57-I57</f>
        <v>186.09</v>
      </c>
      <c r="L57" s="64">
        <f>F57</f>
        <v>186.09</v>
      </c>
      <c r="N57" s="190">
        <f t="shared" si="11"/>
        <v>48</v>
      </c>
      <c r="O57" s="105" t="s">
        <v>37</v>
      </c>
      <c r="P57" s="192" t="s">
        <v>39</v>
      </c>
      <c r="Q57" s="106" t="s">
        <v>39</v>
      </c>
      <c r="R57" s="107" t="s">
        <v>51</v>
      </c>
      <c r="S57" s="108" t="s">
        <v>56</v>
      </c>
      <c r="T57" s="109">
        <f>D57</f>
        <v>513</v>
      </c>
      <c r="U57" s="110">
        <f>IF(E57=0,"0",E57)</f>
        <v>42900</v>
      </c>
      <c r="V57" s="111">
        <f>F57</f>
        <v>186.09</v>
      </c>
      <c r="W57" s="112">
        <f>V57-X57</f>
        <v>186.09</v>
      </c>
      <c r="X57" s="113">
        <f>I57</f>
        <v>0</v>
      </c>
      <c r="Y57" s="112">
        <f>G57+H57</f>
        <v>0</v>
      </c>
      <c r="Z57" s="114">
        <f>W57-Y57</f>
        <v>186.09</v>
      </c>
    </row>
    <row r="58" spans="1:26" s="35" customFormat="1" ht="12.75">
      <c r="A58" s="161">
        <f t="shared" si="33"/>
        <v>49</v>
      </c>
      <c r="B58" s="62" t="str">
        <f t="shared" si="34"/>
        <v>SPITAL JUDETEAN BAIA MARE</v>
      </c>
      <c r="C58" s="76"/>
      <c r="D58" s="76">
        <v>314</v>
      </c>
      <c r="E58" s="77">
        <v>42900</v>
      </c>
      <c r="F58" s="67">
        <v>70.05</v>
      </c>
      <c r="G58" s="61"/>
      <c r="H58" s="229"/>
      <c r="I58" s="61"/>
      <c r="J58" s="63">
        <f>F58-G58-H58-I58</f>
        <v>70.05</v>
      </c>
      <c r="L58" s="64">
        <f>F58</f>
        <v>70.05</v>
      </c>
      <c r="N58" s="190">
        <f t="shared" si="11"/>
        <v>49</v>
      </c>
      <c r="O58" s="105" t="s">
        <v>37</v>
      </c>
      <c r="P58" s="192" t="s">
        <v>39</v>
      </c>
      <c r="Q58" s="106" t="s">
        <v>39</v>
      </c>
      <c r="R58" s="107" t="s">
        <v>51</v>
      </c>
      <c r="S58" s="108" t="s">
        <v>56</v>
      </c>
      <c r="T58" s="109">
        <f>D58</f>
        <v>314</v>
      </c>
      <c r="U58" s="110">
        <f>IF(E58=0,"0",E58)</f>
        <v>42900</v>
      </c>
      <c r="V58" s="111">
        <f>F58</f>
        <v>70.05</v>
      </c>
      <c r="W58" s="112">
        <f>V58-X58</f>
        <v>70.05</v>
      </c>
      <c r="X58" s="113">
        <f>I58</f>
        <v>0</v>
      </c>
      <c r="Y58" s="112">
        <f>G58+H58</f>
        <v>0</v>
      </c>
      <c r="Z58" s="114">
        <f>W58-Y58</f>
        <v>70.05</v>
      </c>
    </row>
    <row r="59" spans="1:26" s="35" customFormat="1" ht="12.75">
      <c r="A59" s="161">
        <f t="shared" si="33"/>
        <v>50</v>
      </c>
      <c r="B59" s="62" t="str">
        <f t="shared" si="34"/>
        <v>SPITAL JUDETEAN BAIA MARE</v>
      </c>
      <c r="C59" s="76"/>
      <c r="D59" s="76">
        <v>186</v>
      </c>
      <c r="E59" s="77">
        <v>42900</v>
      </c>
      <c r="F59" s="67">
        <v>383.5</v>
      </c>
      <c r="G59" s="61"/>
      <c r="H59" s="229"/>
      <c r="I59" s="61"/>
      <c r="J59" s="63">
        <f>F59-G59-H59-I59</f>
        <v>383.5</v>
      </c>
      <c r="L59" s="64">
        <f>F59</f>
        <v>383.5</v>
      </c>
      <c r="N59" s="190">
        <f t="shared" si="11"/>
        <v>50</v>
      </c>
      <c r="O59" s="105" t="s">
        <v>37</v>
      </c>
      <c r="P59" s="192" t="s">
        <v>39</v>
      </c>
      <c r="Q59" s="106" t="s">
        <v>39</v>
      </c>
      <c r="R59" s="107" t="s">
        <v>51</v>
      </c>
      <c r="S59" s="108" t="s">
        <v>56</v>
      </c>
      <c r="T59" s="109">
        <f>D59</f>
        <v>186</v>
      </c>
      <c r="U59" s="110">
        <f>IF(E59=0,"0",E59)</f>
        <v>42900</v>
      </c>
      <c r="V59" s="111">
        <f>F59</f>
        <v>383.5</v>
      </c>
      <c r="W59" s="112">
        <f>V59-X59</f>
        <v>383.5</v>
      </c>
      <c r="X59" s="113">
        <f>I59</f>
        <v>0</v>
      </c>
      <c r="Y59" s="112">
        <f>G59+H59</f>
        <v>0</v>
      </c>
      <c r="Z59" s="114">
        <f>W59-Y59</f>
        <v>383.5</v>
      </c>
    </row>
    <row r="60" spans="1:26" s="35" customFormat="1" ht="12.75">
      <c r="A60" s="161">
        <f t="shared" si="33"/>
        <v>51</v>
      </c>
      <c r="B60" s="62" t="str">
        <f t="shared" si="34"/>
        <v>SPITAL JUDETEAN BAIA MARE</v>
      </c>
      <c r="C60" s="76"/>
      <c r="D60" s="76">
        <v>311257</v>
      </c>
      <c r="E60" s="77">
        <v>42901</v>
      </c>
      <c r="F60" s="67">
        <v>78.77</v>
      </c>
      <c r="G60" s="61"/>
      <c r="H60" s="229"/>
      <c r="I60" s="61"/>
      <c r="J60" s="63">
        <f aca="true" t="shared" si="35" ref="J60:J92">F60-G60-H60-I60</f>
        <v>78.77</v>
      </c>
      <c r="L60" s="64">
        <f aca="true" t="shared" si="36" ref="L60:L79">F60</f>
        <v>78.77</v>
      </c>
      <c r="N60" s="190">
        <f t="shared" si="11"/>
        <v>51</v>
      </c>
      <c r="O60" s="105" t="s">
        <v>37</v>
      </c>
      <c r="P60" s="192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92">D60</f>
        <v>311257</v>
      </c>
      <c r="U60" s="110">
        <f aca="true" t="shared" si="38" ref="U60:U92">IF(E60=0,"0",E60)</f>
        <v>42901</v>
      </c>
      <c r="V60" s="111">
        <f aca="true" t="shared" si="39" ref="V60:V92">F60</f>
        <v>78.77</v>
      </c>
      <c r="W60" s="112">
        <f aca="true" t="shared" si="40" ref="W60:W92">V60-X60</f>
        <v>78.77</v>
      </c>
      <c r="X60" s="113">
        <f aca="true" t="shared" si="41" ref="X60:X92">I60</f>
        <v>0</v>
      </c>
      <c r="Y60" s="112">
        <f aca="true" t="shared" si="42" ref="Y60:Y92">G60+H60</f>
        <v>0</v>
      </c>
      <c r="Z60" s="114">
        <f aca="true" t="shared" si="43" ref="Z60:Z92">W60-Y60</f>
        <v>78.77</v>
      </c>
    </row>
    <row r="61" spans="1:26" s="35" customFormat="1" ht="12.75">
      <c r="A61" s="161">
        <f t="shared" si="33"/>
        <v>52</v>
      </c>
      <c r="B61" s="62" t="str">
        <f t="shared" si="34"/>
        <v>SPITAL JUDETEAN BAIA MARE</v>
      </c>
      <c r="C61" s="76"/>
      <c r="D61" s="76">
        <v>316</v>
      </c>
      <c r="E61" s="77">
        <v>42901</v>
      </c>
      <c r="F61" s="67">
        <v>42.69</v>
      </c>
      <c r="G61" s="61"/>
      <c r="H61" s="229"/>
      <c r="I61" s="61"/>
      <c r="J61" s="63">
        <f t="shared" si="35"/>
        <v>42.69</v>
      </c>
      <c r="L61" s="64">
        <f t="shared" si="36"/>
        <v>42.69</v>
      </c>
      <c r="N61" s="190">
        <f t="shared" si="11"/>
        <v>52</v>
      </c>
      <c r="O61" s="105" t="s">
        <v>37</v>
      </c>
      <c r="P61" s="192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316</v>
      </c>
      <c r="U61" s="110">
        <f t="shared" si="38"/>
        <v>42901</v>
      </c>
      <c r="V61" s="111">
        <f t="shared" si="39"/>
        <v>42.69</v>
      </c>
      <c r="W61" s="112">
        <f t="shared" si="40"/>
        <v>42.69</v>
      </c>
      <c r="X61" s="113">
        <f t="shared" si="41"/>
        <v>0</v>
      </c>
      <c r="Y61" s="112">
        <f t="shared" si="42"/>
        <v>0</v>
      </c>
      <c r="Z61" s="114">
        <f t="shared" si="43"/>
        <v>42.69</v>
      </c>
    </row>
    <row r="62" spans="1:26" s="35" customFormat="1" ht="12.75">
      <c r="A62" s="161">
        <f t="shared" si="33"/>
        <v>53</v>
      </c>
      <c r="B62" s="62" t="str">
        <f t="shared" si="34"/>
        <v>SPITAL JUDETEAN BAIA MARE</v>
      </c>
      <c r="C62" s="76"/>
      <c r="D62" s="76">
        <v>38</v>
      </c>
      <c r="E62" s="77">
        <v>42901</v>
      </c>
      <c r="F62" s="67">
        <v>37.23</v>
      </c>
      <c r="G62" s="61"/>
      <c r="H62" s="229"/>
      <c r="I62" s="61"/>
      <c r="J62" s="63">
        <f t="shared" si="35"/>
        <v>37.23</v>
      </c>
      <c r="L62" s="64">
        <f t="shared" si="36"/>
        <v>37.23</v>
      </c>
      <c r="N62" s="190">
        <f t="shared" si="11"/>
        <v>53</v>
      </c>
      <c r="O62" s="105" t="s">
        <v>37</v>
      </c>
      <c r="P62" s="192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38</v>
      </c>
      <c r="U62" s="110">
        <f t="shared" si="38"/>
        <v>42901</v>
      </c>
      <c r="V62" s="111">
        <f t="shared" si="39"/>
        <v>37.23</v>
      </c>
      <c r="W62" s="112">
        <f t="shared" si="40"/>
        <v>37.23</v>
      </c>
      <c r="X62" s="113">
        <f t="shared" si="41"/>
        <v>0</v>
      </c>
      <c r="Y62" s="112">
        <f t="shared" si="42"/>
        <v>0</v>
      </c>
      <c r="Z62" s="114">
        <f t="shared" si="43"/>
        <v>37.23</v>
      </c>
    </row>
    <row r="63" spans="1:26" s="35" customFormat="1" ht="12.75">
      <c r="A63" s="161">
        <f>N63</f>
        <v>54</v>
      </c>
      <c r="B63" s="62" t="str">
        <f>O63</f>
        <v>SPITAL JUDETEAN BAIA MARE</v>
      </c>
      <c r="C63" s="76"/>
      <c r="D63" s="76">
        <v>1216</v>
      </c>
      <c r="E63" s="77">
        <v>42902</v>
      </c>
      <c r="F63" s="67">
        <v>276.5</v>
      </c>
      <c r="G63" s="61"/>
      <c r="H63" s="229"/>
      <c r="I63" s="61"/>
      <c r="J63" s="63">
        <f t="shared" si="35"/>
        <v>276.5</v>
      </c>
      <c r="L63" s="64">
        <f t="shared" si="36"/>
        <v>276.5</v>
      </c>
      <c r="N63" s="190">
        <f t="shared" si="11"/>
        <v>54</v>
      </c>
      <c r="O63" s="105" t="s">
        <v>37</v>
      </c>
      <c r="P63" s="192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1216</v>
      </c>
      <c r="U63" s="110">
        <f t="shared" si="38"/>
        <v>42902</v>
      </c>
      <c r="V63" s="111">
        <f t="shared" si="39"/>
        <v>276.5</v>
      </c>
      <c r="W63" s="112">
        <f t="shared" si="40"/>
        <v>276.5</v>
      </c>
      <c r="X63" s="113">
        <f t="shared" si="41"/>
        <v>0</v>
      </c>
      <c r="Y63" s="112">
        <f t="shared" si="42"/>
        <v>0</v>
      </c>
      <c r="Z63" s="114">
        <f t="shared" si="43"/>
        <v>276.5</v>
      </c>
    </row>
    <row r="64" spans="1:26" s="35" customFormat="1" ht="12.75">
      <c r="A64" s="161">
        <f>N64</f>
        <v>55</v>
      </c>
      <c r="B64" s="62" t="str">
        <f>O64</f>
        <v>SPITAL JUDETEAN BAIA MARE</v>
      </c>
      <c r="C64" s="76"/>
      <c r="D64" s="76">
        <v>30</v>
      </c>
      <c r="E64" s="77">
        <v>42902</v>
      </c>
      <c r="F64" s="67">
        <v>410.22</v>
      </c>
      <c r="G64" s="61"/>
      <c r="H64" s="229"/>
      <c r="I64" s="61"/>
      <c r="J64" s="63">
        <f t="shared" si="35"/>
        <v>410.22</v>
      </c>
      <c r="L64" s="64">
        <f t="shared" si="36"/>
        <v>410.22</v>
      </c>
      <c r="N64" s="190">
        <f t="shared" si="11"/>
        <v>55</v>
      </c>
      <c r="O64" s="105" t="s">
        <v>37</v>
      </c>
      <c r="P64" s="192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30</v>
      </c>
      <c r="U64" s="110">
        <f t="shared" si="38"/>
        <v>42902</v>
      </c>
      <c r="V64" s="111">
        <f t="shared" si="39"/>
        <v>410.22</v>
      </c>
      <c r="W64" s="112">
        <f t="shared" si="40"/>
        <v>410.22</v>
      </c>
      <c r="X64" s="113">
        <f t="shared" si="41"/>
        <v>0</v>
      </c>
      <c r="Y64" s="112">
        <f t="shared" si="42"/>
        <v>0</v>
      </c>
      <c r="Z64" s="114">
        <f t="shared" si="43"/>
        <v>410.22</v>
      </c>
    </row>
    <row r="65" spans="1:26" s="35" customFormat="1" ht="12.75">
      <c r="A65" s="161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392</v>
      </c>
      <c r="E65" s="77">
        <v>42902</v>
      </c>
      <c r="F65" s="67">
        <v>260.21</v>
      </c>
      <c r="G65" s="61"/>
      <c r="H65" s="229"/>
      <c r="I65" s="61"/>
      <c r="J65" s="63">
        <f t="shared" si="35"/>
        <v>260.21</v>
      </c>
      <c r="L65" s="64">
        <f t="shared" si="36"/>
        <v>260.21</v>
      </c>
      <c r="N65" s="190">
        <f t="shared" si="11"/>
        <v>56</v>
      </c>
      <c r="O65" s="105" t="s">
        <v>37</v>
      </c>
      <c r="P65" s="192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392</v>
      </c>
      <c r="U65" s="110">
        <f t="shared" si="38"/>
        <v>42902</v>
      </c>
      <c r="V65" s="111">
        <f t="shared" si="39"/>
        <v>260.21</v>
      </c>
      <c r="W65" s="112">
        <f t="shared" si="40"/>
        <v>260.21</v>
      </c>
      <c r="X65" s="113">
        <f t="shared" si="41"/>
        <v>0</v>
      </c>
      <c r="Y65" s="112">
        <f t="shared" si="42"/>
        <v>0</v>
      </c>
      <c r="Z65" s="114">
        <f t="shared" si="43"/>
        <v>260.21</v>
      </c>
    </row>
    <row r="66" spans="1:26" s="35" customFormat="1" ht="12.75">
      <c r="A66" s="161">
        <f t="shared" si="44"/>
        <v>57</v>
      </c>
      <c r="B66" s="62" t="str">
        <f t="shared" si="45"/>
        <v>SPITAL JUDETEAN BAIA MARE</v>
      </c>
      <c r="C66" s="76"/>
      <c r="D66" s="76">
        <v>319</v>
      </c>
      <c r="E66" s="77">
        <v>42902</v>
      </c>
      <c r="F66" s="67">
        <v>254.26</v>
      </c>
      <c r="G66" s="61"/>
      <c r="H66" s="229"/>
      <c r="I66" s="61"/>
      <c r="J66" s="63">
        <f t="shared" si="35"/>
        <v>254.26</v>
      </c>
      <c r="L66" s="64">
        <f t="shared" si="36"/>
        <v>254.26</v>
      </c>
      <c r="N66" s="190">
        <f t="shared" si="11"/>
        <v>57</v>
      </c>
      <c r="O66" s="105" t="s">
        <v>37</v>
      </c>
      <c r="P66" s="192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319</v>
      </c>
      <c r="U66" s="110">
        <f t="shared" si="38"/>
        <v>42902</v>
      </c>
      <c r="V66" s="111">
        <f t="shared" si="39"/>
        <v>254.26</v>
      </c>
      <c r="W66" s="112">
        <f t="shared" si="40"/>
        <v>254.26</v>
      </c>
      <c r="X66" s="113">
        <f t="shared" si="41"/>
        <v>0</v>
      </c>
      <c r="Y66" s="112">
        <f t="shared" si="42"/>
        <v>0</v>
      </c>
      <c r="Z66" s="114">
        <f t="shared" si="43"/>
        <v>254.26</v>
      </c>
    </row>
    <row r="67" spans="1:26" s="35" customFormat="1" ht="12.75">
      <c r="A67" s="161">
        <f t="shared" si="44"/>
        <v>58</v>
      </c>
      <c r="B67" s="62" t="str">
        <f t="shared" si="45"/>
        <v>SPITAL JUDETEAN BAIA MARE</v>
      </c>
      <c r="C67" s="76"/>
      <c r="D67" s="76">
        <v>298072</v>
      </c>
      <c r="E67" s="77">
        <v>42902</v>
      </c>
      <c r="F67" s="67">
        <v>48.05</v>
      </c>
      <c r="G67" s="61"/>
      <c r="H67" s="229"/>
      <c r="I67" s="61"/>
      <c r="J67" s="63">
        <f t="shared" si="35"/>
        <v>48.05</v>
      </c>
      <c r="L67" s="64">
        <f t="shared" si="36"/>
        <v>48.05</v>
      </c>
      <c r="N67" s="190">
        <f t="shared" si="11"/>
        <v>58</v>
      </c>
      <c r="O67" s="105" t="s">
        <v>37</v>
      </c>
      <c r="P67" s="192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298072</v>
      </c>
      <c r="U67" s="110">
        <f t="shared" si="38"/>
        <v>42902</v>
      </c>
      <c r="V67" s="111">
        <f t="shared" si="39"/>
        <v>48.05</v>
      </c>
      <c r="W67" s="112">
        <f t="shared" si="40"/>
        <v>48.05</v>
      </c>
      <c r="X67" s="113">
        <f t="shared" si="41"/>
        <v>0</v>
      </c>
      <c r="Y67" s="112">
        <f t="shared" si="42"/>
        <v>0</v>
      </c>
      <c r="Z67" s="114">
        <f t="shared" si="43"/>
        <v>48.05</v>
      </c>
    </row>
    <row r="68" spans="1:26" s="35" customFormat="1" ht="12.75">
      <c r="A68" s="161">
        <f t="shared" si="44"/>
        <v>59</v>
      </c>
      <c r="B68" s="62" t="str">
        <f t="shared" si="45"/>
        <v>SPITAL JUDETEAN BAIA MARE</v>
      </c>
      <c r="C68" s="76"/>
      <c r="D68" s="76">
        <v>1526</v>
      </c>
      <c r="E68" s="77">
        <v>42902</v>
      </c>
      <c r="F68" s="67">
        <v>98.98</v>
      </c>
      <c r="G68" s="61"/>
      <c r="H68" s="229"/>
      <c r="I68" s="61"/>
      <c r="J68" s="63">
        <f t="shared" si="35"/>
        <v>98.98</v>
      </c>
      <c r="L68" s="64">
        <f t="shared" si="36"/>
        <v>98.98</v>
      </c>
      <c r="N68" s="190">
        <f t="shared" si="11"/>
        <v>59</v>
      </c>
      <c r="O68" s="105" t="s">
        <v>37</v>
      </c>
      <c r="P68" s="192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1526</v>
      </c>
      <c r="U68" s="110">
        <f t="shared" si="38"/>
        <v>42902</v>
      </c>
      <c r="V68" s="111">
        <f t="shared" si="39"/>
        <v>98.98</v>
      </c>
      <c r="W68" s="112">
        <f t="shared" si="40"/>
        <v>98.98</v>
      </c>
      <c r="X68" s="113">
        <f t="shared" si="41"/>
        <v>0</v>
      </c>
      <c r="Y68" s="112">
        <f t="shared" si="42"/>
        <v>0</v>
      </c>
      <c r="Z68" s="114">
        <f t="shared" si="43"/>
        <v>98.98</v>
      </c>
    </row>
    <row r="69" spans="1:26" s="35" customFormat="1" ht="12.75">
      <c r="A69" s="161">
        <f t="shared" si="44"/>
        <v>60</v>
      </c>
      <c r="B69" s="62" t="str">
        <f t="shared" si="45"/>
        <v>SPITAL JUDETEAN BAIA MARE</v>
      </c>
      <c r="C69" s="76"/>
      <c r="D69" s="76">
        <v>326</v>
      </c>
      <c r="E69" s="77">
        <v>42905</v>
      </c>
      <c r="F69" s="67">
        <v>200.7</v>
      </c>
      <c r="G69" s="61"/>
      <c r="H69" s="229"/>
      <c r="I69" s="61"/>
      <c r="J69" s="63">
        <f t="shared" si="35"/>
        <v>200.7</v>
      </c>
      <c r="L69" s="64">
        <f t="shared" si="36"/>
        <v>200.7</v>
      </c>
      <c r="N69" s="190">
        <f t="shared" si="11"/>
        <v>60</v>
      </c>
      <c r="O69" s="105" t="s">
        <v>37</v>
      </c>
      <c r="P69" s="192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326</v>
      </c>
      <c r="U69" s="110">
        <f t="shared" si="38"/>
        <v>42905</v>
      </c>
      <c r="V69" s="111">
        <f t="shared" si="39"/>
        <v>200.7</v>
      </c>
      <c r="W69" s="112">
        <f t="shared" si="40"/>
        <v>200.7</v>
      </c>
      <c r="X69" s="113">
        <f t="shared" si="41"/>
        <v>0</v>
      </c>
      <c r="Y69" s="112">
        <f t="shared" si="42"/>
        <v>0</v>
      </c>
      <c r="Z69" s="114">
        <f t="shared" si="43"/>
        <v>200.7</v>
      </c>
    </row>
    <row r="70" spans="1:26" s="35" customFormat="1" ht="12.75">
      <c r="A70" s="161">
        <f t="shared" si="44"/>
        <v>61</v>
      </c>
      <c r="B70" s="62" t="str">
        <f t="shared" si="45"/>
        <v>SPITAL JUDETEAN BAIA MARE</v>
      </c>
      <c r="C70" s="76"/>
      <c r="D70" s="76">
        <v>324</v>
      </c>
      <c r="E70" s="77">
        <v>42905</v>
      </c>
      <c r="F70" s="67">
        <v>615.11</v>
      </c>
      <c r="G70" s="61"/>
      <c r="H70" s="229"/>
      <c r="I70" s="61"/>
      <c r="J70" s="63">
        <f t="shared" si="35"/>
        <v>615.11</v>
      </c>
      <c r="L70" s="64">
        <f t="shared" si="36"/>
        <v>615.11</v>
      </c>
      <c r="N70" s="190">
        <f t="shared" si="11"/>
        <v>61</v>
      </c>
      <c r="O70" s="105" t="s">
        <v>37</v>
      </c>
      <c r="P70" s="192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324</v>
      </c>
      <c r="U70" s="110">
        <f t="shared" si="38"/>
        <v>42905</v>
      </c>
      <c r="V70" s="111">
        <f t="shared" si="39"/>
        <v>615.11</v>
      </c>
      <c r="W70" s="112">
        <f t="shared" si="40"/>
        <v>615.11</v>
      </c>
      <c r="X70" s="113">
        <f t="shared" si="41"/>
        <v>0</v>
      </c>
      <c r="Y70" s="112">
        <f t="shared" si="42"/>
        <v>0</v>
      </c>
      <c r="Z70" s="114">
        <f t="shared" si="43"/>
        <v>615.11</v>
      </c>
    </row>
    <row r="71" spans="1:26" s="35" customFormat="1" ht="12.75">
      <c r="A71" s="161">
        <f t="shared" si="44"/>
        <v>62</v>
      </c>
      <c r="B71" s="62" t="str">
        <f t="shared" si="45"/>
        <v>SPITAL JUDETEAN BAIA MARE</v>
      </c>
      <c r="C71" s="76"/>
      <c r="D71" s="76">
        <v>325</v>
      </c>
      <c r="E71" s="77">
        <v>42905</v>
      </c>
      <c r="F71" s="67">
        <v>70.17</v>
      </c>
      <c r="G71" s="61"/>
      <c r="H71" s="229"/>
      <c r="I71" s="61"/>
      <c r="J71" s="63">
        <f t="shared" si="35"/>
        <v>70.17</v>
      </c>
      <c r="L71" s="64">
        <f t="shared" si="36"/>
        <v>70.17</v>
      </c>
      <c r="N71" s="190">
        <f t="shared" si="11"/>
        <v>62</v>
      </c>
      <c r="O71" s="105" t="s">
        <v>37</v>
      </c>
      <c r="P71" s="192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325</v>
      </c>
      <c r="U71" s="110">
        <f t="shared" si="38"/>
        <v>42905</v>
      </c>
      <c r="V71" s="111">
        <f t="shared" si="39"/>
        <v>70.17</v>
      </c>
      <c r="W71" s="112">
        <f t="shared" si="40"/>
        <v>70.17</v>
      </c>
      <c r="X71" s="113">
        <f t="shared" si="41"/>
        <v>0</v>
      </c>
      <c r="Y71" s="112">
        <f t="shared" si="42"/>
        <v>0</v>
      </c>
      <c r="Z71" s="114">
        <f t="shared" si="43"/>
        <v>70.17</v>
      </c>
    </row>
    <row r="72" spans="1:26" s="35" customFormat="1" ht="12.75">
      <c r="A72" s="161">
        <f t="shared" si="44"/>
        <v>63</v>
      </c>
      <c r="B72" s="62" t="str">
        <f t="shared" si="45"/>
        <v>SPITAL JUDETEAN BAIA MARE</v>
      </c>
      <c r="C72" s="76"/>
      <c r="D72" s="76">
        <v>323</v>
      </c>
      <c r="E72" s="77">
        <v>42905</v>
      </c>
      <c r="F72" s="67">
        <v>11.24</v>
      </c>
      <c r="G72" s="61"/>
      <c r="H72" s="229"/>
      <c r="I72" s="61"/>
      <c r="J72" s="63">
        <f t="shared" si="35"/>
        <v>11.24</v>
      </c>
      <c r="L72" s="64">
        <f t="shared" si="36"/>
        <v>11.24</v>
      </c>
      <c r="N72" s="190">
        <f t="shared" si="11"/>
        <v>63</v>
      </c>
      <c r="O72" s="105" t="s">
        <v>37</v>
      </c>
      <c r="P72" s="192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323</v>
      </c>
      <c r="U72" s="110">
        <f t="shared" si="38"/>
        <v>42905</v>
      </c>
      <c r="V72" s="111">
        <f t="shared" si="39"/>
        <v>11.24</v>
      </c>
      <c r="W72" s="112">
        <f t="shared" si="40"/>
        <v>11.24</v>
      </c>
      <c r="X72" s="113">
        <f t="shared" si="41"/>
        <v>0</v>
      </c>
      <c r="Y72" s="112">
        <f t="shared" si="42"/>
        <v>0</v>
      </c>
      <c r="Z72" s="114">
        <f t="shared" si="43"/>
        <v>11.24</v>
      </c>
    </row>
    <row r="73" spans="1:26" s="35" customFormat="1" ht="12.75">
      <c r="A73" s="161">
        <f t="shared" si="44"/>
        <v>64</v>
      </c>
      <c r="B73" s="62" t="str">
        <f t="shared" si="45"/>
        <v>SPITAL JUDETEAN BAIA MARE</v>
      </c>
      <c r="C73" s="76"/>
      <c r="D73" s="76">
        <v>322</v>
      </c>
      <c r="E73" s="77">
        <v>42905</v>
      </c>
      <c r="F73" s="67">
        <v>380.56</v>
      </c>
      <c r="G73" s="61"/>
      <c r="H73" s="229"/>
      <c r="I73" s="61"/>
      <c r="J73" s="63">
        <f t="shared" si="35"/>
        <v>380.56</v>
      </c>
      <c r="L73" s="64">
        <f t="shared" si="36"/>
        <v>380.56</v>
      </c>
      <c r="N73" s="190">
        <f t="shared" si="11"/>
        <v>64</v>
      </c>
      <c r="O73" s="105" t="s">
        <v>37</v>
      </c>
      <c r="P73" s="192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322</v>
      </c>
      <c r="U73" s="110">
        <f t="shared" si="38"/>
        <v>42905</v>
      </c>
      <c r="V73" s="111">
        <f t="shared" si="39"/>
        <v>380.56</v>
      </c>
      <c r="W73" s="112">
        <f t="shared" si="40"/>
        <v>380.56</v>
      </c>
      <c r="X73" s="113">
        <f t="shared" si="41"/>
        <v>0</v>
      </c>
      <c r="Y73" s="112">
        <f t="shared" si="42"/>
        <v>0</v>
      </c>
      <c r="Z73" s="114">
        <f t="shared" si="43"/>
        <v>380.56</v>
      </c>
    </row>
    <row r="74" spans="1:26" s="35" customFormat="1" ht="12.75">
      <c r="A74" s="161">
        <f t="shared" si="44"/>
        <v>65</v>
      </c>
      <c r="B74" s="62" t="str">
        <f t="shared" si="45"/>
        <v>SPITAL JUDETEAN BAIA MARE</v>
      </c>
      <c r="C74" s="76"/>
      <c r="D74" s="76">
        <v>50</v>
      </c>
      <c r="E74" s="77">
        <v>42905</v>
      </c>
      <c r="F74" s="67">
        <v>234.34</v>
      </c>
      <c r="G74" s="61"/>
      <c r="H74" s="229"/>
      <c r="I74" s="61"/>
      <c r="J74" s="63">
        <f t="shared" si="35"/>
        <v>234.34</v>
      </c>
      <c r="L74" s="64">
        <f t="shared" si="36"/>
        <v>234.34</v>
      </c>
      <c r="N74" s="190">
        <f t="shared" si="11"/>
        <v>65</v>
      </c>
      <c r="O74" s="105" t="s">
        <v>37</v>
      </c>
      <c r="P74" s="192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50</v>
      </c>
      <c r="U74" s="110">
        <f t="shared" si="38"/>
        <v>42905</v>
      </c>
      <c r="V74" s="111">
        <f t="shared" si="39"/>
        <v>234.34</v>
      </c>
      <c r="W74" s="112">
        <f t="shared" si="40"/>
        <v>234.34</v>
      </c>
      <c r="X74" s="113">
        <f t="shared" si="41"/>
        <v>0</v>
      </c>
      <c r="Y74" s="112">
        <f t="shared" si="42"/>
        <v>0</v>
      </c>
      <c r="Z74" s="114">
        <f t="shared" si="43"/>
        <v>234.34</v>
      </c>
    </row>
    <row r="75" spans="1:26" s="35" customFormat="1" ht="12.75">
      <c r="A75" s="161">
        <f aca="true" t="shared" si="46" ref="A75:B79">N75</f>
        <v>66</v>
      </c>
      <c r="B75" s="62" t="str">
        <f t="shared" si="46"/>
        <v>SPITAL JUDETEAN BAIA MARE</v>
      </c>
      <c r="C75" s="76"/>
      <c r="D75" s="76">
        <v>2764</v>
      </c>
      <c r="E75" s="77">
        <v>42905</v>
      </c>
      <c r="F75" s="67">
        <v>55.4</v>
      </c>
      <c r="G75" s="61"/>
      <c r="H75" s="229"/>
      <c r="I75" s="61"/>
      <c r="J75" s="63">
        <f t="shared" si="35"/>
        <v>55.4</v>
      </c>
      <c r="L75" s="64">
        <f t="shared" si="36"/>
        <v>55.4</v>
      </c>
      <c r="N75" s="190">
        <f t="shared" si="11"/>
        <v>66</v>
      </c>
      <c r="O75" s="105" t="s">
        <v>37</v>
      </c>
      <c r="P75" s="192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2764</v>
      </c>
      <c r="U75" s="110">
        <f t="shared" si="38"/>
        <v>42905</v>
      </c>
      <c r="V75" s="111">
        <f t="shared" si="39"/>
        <v>55.4</v>
      </c>
      <c r="W75" s="112">
        <f t="shared" si="40"/>
        <v>55.4</v>
      </c>
      <c r="X75" s="113">
        <f t="shared" si="41"/>
        <v>0</v>
      </c>
      <c r="Y75" s="112">
        <f t="shared" si="42"/>
        <v>0</v>
      </c>
      <c r="Z75" s="114">
        <f t="shared" si="43"/>
        <v>55.4</v>
      </c>
    </row>
    <row r="76" spans="1:26" s="35" customFormat="1" ht="12.75">
      <c r="A76" s="161">
        <f t="shared" si="46"/>
        <v>67</v>
      </c>
      <c r="B76" s="62" t="str">
        <f t="shared" si="46"/>
        <v>SPITAL JUDETEAN BAIA MARE</v>
      </c>
      <c r="C76" s="76"/>
      <c r="D76" s="76">
        <v>8</v>
      </c>
      <c r="E76" s="77">
        <v>42906</v>
      </c>
      <c r="F76" s="67">
        <v>192.62</v>
      </c>
      <c r="G76" s="61"/>
      <c r="H76" s="229"/>
      <c r="I76" s="61"/>
      <c r="J76" s="63">
        <f t="shared" si="35"/>
        <v>192.62</v>
      </c>
      <c r="L76" s="64">
        <f t="shared" si="36"/>
        <v>192.62</v>
      </c>
      <c r="N76" s="190">
        <f aca="true" t="shared" si="47" ref="N76:N97">N75+1</f>
        <v>67</v>
      </c>
      <c r="O76" s="105" t="s">
        <v>37</v>
      </c>
      <c r="P76" s="192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8</v>
      </c>
      <c r="U76" s="110">
        <f t="shared" si="38"/>
        <v>42906</v>
      </c>
      <c r="V76" s="111">
        <f t="shared" si="39"/>
        <v>192.62</v>
      </c>
      <c r="W76" s="112">
        <f t="shared" si="40"/>
        <v>192.62</v>
      </c>
      <c r="X76" s="113">
        <f t="shared" si="41"/>
        <v>0</v>
      </c>
      <c r="Y76" s="112">
        <f t="shared" si="42"/>
        <v>0</v>
      </c>
      <c r="Z76" s="114">
        <f t="shared" si="43"/>
        <v>192.62</v>
      </c>
    </row>
    <row r="77" spans="1:26" s="35" customFormat="1" ht="12.75">
      <c r="A77" s="161">
        <f t="shared" si="46"/>
        <v>68</v>
      </c>
      <c r="B77" s="62" t="str">
        <f t="shared" si="46"/>
        <v>SPITAL JUDETEAN BAIA MARE</v>
      </c>
      <c r="C77" s="76"/>
      <c r="D77" s="76">
        <v>1970</v>
      </c>
      <c r="E77" s="77">
        <v>42906</v>
      </c>
      <c r="F77" s="67">
        <v>116.46</v>
      </c>
      <c r="G77" s="61"/>
      <c r="H77" s="229"/>
      <c r="I77" s="61"/>
      <c r="J77" s="63">
        <f t="shared" si="35"/>
        <v>116.46</v>
      </c>
      <c r="L77" s="64">
        <f t="shared" si="36"/>
        <v>116.46</v>
      </c>
      <c r="N77" s="190">
        <f t="shared" si="47"/>
        <v>68</v>
      </c>
      <c r="O77" s="105" t="s">
        <v>37</v>
      </c>
      <c r="P77" s="192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1970</v>
      </c>
      <c r="U77" s="110">
        <f t="shared" si="38"/>
        <v>42906</v>
      </c>
      <c r="V77" s="111">
        <f t="shared" si="39"/>
        <v>116.46</v>
      </c>
      <c r="W77" s="112">
        <f t="shared" si="40"/>
        <v>116.46</v>
      </c>
      <c r="X77" s="113">
        <f t="shared" si="41"/>
        <v>0</v>
      </c>
      <c r="Y77" s="112">
        <f t="shared" si="42"/>
        <v>0</v>
      </c>
      <c r="Z77" s="114">
        <f t="shared" si="43"/>
        <v>116.46</v>
      </c>
    </row>
    <row r="78" spans="1:26" s="35" customFormat="1" ht="12.75">
      <c r="A78" s="161">
        <f t="shared" si="46"/>
        <v>69</v>
      </c>
      <c r="B78" s="62" t="str">
        <f t="shared" si="46"/>
        <v>SPITAL JUDETEAN BAIA MARE</v>
      </c>
      <c r="C78" s="76"/>
      <c r="D78" s="76">
        <v>328</v>
      </c>
      <c r="E78" s="77">
        <v>42906</v>
      </c>
      <c r="F78" s="67">
        <v>190.34</v>
      </c>
      <c r="G78" s="61"/>
      <c r="H78" s="229"/>
      <c r="I78" s="61"/>
      <c r="J78" s="63">
        <f t="shared" si="35"/>
        <v>190.34</v>
      </c>
      <c r="L78" s="64">
        <f t="shared" si="36"/>
        <v>190.34</v>
      </c>
      <c r="N78" s="190">
        <f t="shared" si="47"/>
        <v>69</v>
      </c>
      <c r="O78" s="105" t="s">
        <v>37</v>
      </c>
      <c r="P78" s="192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328</v>
      </c>
      <c r="U78" s="110">
        <f t="shared" si="38"/>
        <v>42906</v>
      </c>
      <c r="V78" s="111">
        <f t="shared" si="39"/>
        <v>190.34</v>
      </c>
      <c r="W78" s="112">
        <f t="shared" si="40"/>
        <v>190.34</v>
      </c>
      <c r="X78" s="113">
        <f t="shared" si="41"/>
        <v>0</v>
      </c>
      <c r="Y78" s="112">
        <f t="shared" si="42"/>
        <v>0</v>
      </c>
      <c r="Z78" s="114">
        <f t="shared" si="43"/>
        <v>190.34</v>
      </c>
    </row>
    <row r="79" spans="1:26" s="35" customFormat="1" ht="12.75">
      <c r="A79" s="161">
        <f t="shared" si="46"/>
        <v>70</v>
      </c>
      <c r="B79" s="62" t="str">
        <f t="shared" si="46"/>
        <v>SPITAL JUDETEAN BAIA MARE</v>
      </c>
      <c r="C79" s="76"/>
      <c r="D79" s="76">
        <v>514</v>
      </c>
      <c r="E79" s="77">
        <v>42906</v>
      </c>
      <c r="F79" s="67">
        <v>148.96</v>
      </c>
      <c r="G79" s="61"/>
      <c r="H79" s="229"/>
      <c r="I79" s="61"/>
      <c r="J79" s="63">
        <f t="shared" si="35"/>
        <v>148.96</v>
      </c>
      <c r="L79" s="64">
        <f t="shared" si="36"/>
        <v>148.96</v>
      </c>
      <c r="N79" s="190">
        <f t="shared" si="47"/>
        <v>70</v>
      </c>
      <c r="O79" s="105" t="s">
        <v>37</v>
      </c>
      <c r="P79" s="192" t="s">
        <v>39</v>
      </c>
      <c r="Q79" s="106" t="s">
        <v>39</v>
      </c>
      <c r="R79" s="107" t="s">
        <v>51</v>
      </c>
      <c r="S79" s="108" t="s">
        <v>56</v>
      </c>
      <c r="T79" s="109">
        <f t="shared" si="37"/>
        <v>514</v>
      </c>
      <c r="U79" s="110">
        <f t="shared" si="38"/>
        <v>42906</v>
      </c>
      <c r="V79" s="111">
        <f t="shared" si="39"/>
        <v>148.96</v>
      </c>
      <c r="W79" s="112">
        <f t="shared" si="40"/>
        <v>148.96</v>
      </c>
      <c r="X79" s="113">
        <f t="shared" si="41"/>
        <v>0</v>
      </c>
      <c r="Y79" s="112">
        <f t="shared" si="42"/>
        <v>0</v>
      </c>
      <c r="Z79" s="114">
        <f t="shared" si="43"/>
        <v>148.96</v>
      </c>
    </row>
    <row r="80" spans="1:26" s="35" customFormat="1" ht="12.75">
      <c r="A80" s="161">
        <f aca="true" t="shared" si="48" ref="A80:A104">N80</f>
        <v>71</v>
      </c>
      <c r="B80" s="62" t="str">
        <f aca="true" t="shared" si="49" ref="B80:B104">O80</f>
        <v>SPITAL JUDETEAN BAIA MARE</v>
      </c>
      <c r="C80" s="76"/>
      <c r="D80" s="76">
        <v>1517</v>
      </c>
      <c r="E80" s="77">
        <v>42906</v>
      </c>
      <c r="F80" s="67">
        <v>88.78</v>
      </c>
      <c r="G80" s="61"/>
      <c r="H80" s="229"/>
      <c r="I80" s="61"/>
      <c r="J80" s="63">
        <f t="shared" si="35"/>
        <v>88.78</v>
      </c>
      <c r="L80" s="64">
        <f aca="true" t="shared" si="50" ref="L80:L104">F80</f>
        <v>88.78</v>
      </c>
      <c r="N80" s="190">
        <f t="shared" si="47"/>
        <v>71</v>
      </c>
      <c r="O80" s="105" t="s">
        <v>37</v>
      </c>
      <c r="P80" s="192" t="s">
        <v>39</v>
      </c>
      <c r="Q80" s="106" t="s">
        <v>39</v>
      </c>
      <c r="R80" s="107" t="s">
        <v>51</v>
      </c>
      <c r="S80" s="108" t="s">
        <v>56</v>
      </c>
      <c r="T80" s="109">
        <f t="shared" si="37"/>
        <v>1517</v>
      </c>
      <c r="U80" s="110">
        <f t="shared" si="38"/>
        <v>42906</v>
      </c>
      <c r="V80" s="111">
        <f t="shared" si="39"/>
        <v>88.78</v>
      </c>
      <c r="W80" s="112">
        <f t="shared" si="40"/>
        <v>88.78</v>
      </c>
      <c r="X80" s="113">
        <f t="shared" si="41"/>
        <v>0</v>
      </c>
      <c r="Y80" s="112">
        <f t="shared" si="42"/>
        <v>0</v>
      </c>
      <c r="Z80" s="114">
        <f t="shared" si="43"/>
        <v>88.78</v>
      </c>
    </row>
    <row r="81" spans="1:26" s="35" customFormat="1" ht="12.75">
      <c r="A81" s="161">
        <f t="shared" si="48"/>
        <v>72</v>
      </c>
      <c r="B81" s="62" t="str">
        <f t="shared" si="49"/>
        <v>SPITAL JUDETEAN BAIA MARE</v>
      </c>
      <c r="C81" s="76"/>
      <c r="D81" s="76">
        <v>331</v>
      </c>
      <c r="E81" s="77">
        <v>42907</v>
      </c>
      <c r="F81" s="67">
        <v>17.47</v>
      </c>
      <c r="G81" s="61"/>
      <c r="H81" s="229"/>
      <c r="I81" s="61"/>
      <c r="J81" s="63">
        <f t="shared" si="35"/>
        <v>17.47</v>
      </c>
      <c r="L81" s="64">
        <f t="shared" si="50"/>
        <v>17.47</v>
      </c>
      <c r="N81" s="190">
        <f t="shared" si="47"/>
        <v>72</v>
      </c>
      <c r="O81" s="105" t="s">
        <v>37</v>
      </c>
      <c r="P81" s="192" t="s">
        <v>39</v>
      </c>
      <c r="Q81" s="106" t="s">
        <v>39</v>
      </c>
      <c r="R81" s="107" t="s">
        <v>51</v>
      </c>
      <c r="S81" s="108" t="s">
        <v>56</v>
      </c>
      <c r="T81" s="109">
        <f t="shared" si="37"/>
        <v>331</v>
      </c>
      <c r="U81" s="110">
        <f t="shared" si="38"/>
        <v>42907</v>
      </c>
      <c r="V81" s="111">
        <f t="shared" si="39"/>
        <v>17.47</v>
      </c>
      <c r="W81" s="112">
        <f t="shared" si="40"/>
        <v>17.47</v>
      </c>
      <c r="X81" s="113">
        <f t="shared" si="41"/>
        <v>0</v>
      </c>
      <c r="Y81" s="112">
        <f t="shared" si="42"/>
        <v>0</v>
      </c>
      <c r="Z81" s="114">
        <f t="shared" si="43"/>
        <v>17.47</v>
      </c>
    </row>
    <row r="82" spans="1:26" s="35" customFormat="1" ht="12.75">
      <c r="A82" s="161">
        <f t="shared" si="48"/>
        <v>73</v>
      </c>
      <c r="B82" s="62" t="str">
        <f t="shared" si="49"/>
        <v>SPITAL JUDETEAN BAIA MARE</v>
      </c>
      <c r="C82" s="76"/>
      <c r="D82" s="76">
        <v>330</v>
      </c>
      <c r="E82" s="77">
        <v>42907</v>
      </c>
      <c r="F82" s="67">
        <v>40.93</v>
      </c>
      <c r="G82" s="61"/>
      <c r="H82" s="229"/>
      <c r="I82" s="61"/>
      <c r="J82" s="63">
        <f t="shared" si="35"/>
        <v>40.93</v>
      </c>
      <c r="L82" s="64">
        <f t="shared" si="50"/>
        <v>40.93</v>
      </c>
      <c r="N82" s="190">
        <f t="shared" si="47"/>
        <v>73</v>
      </c>
      <c r="O82" s="105" t="s">
        <v>37</v>
      </c>
      <c r="P82" s="192" t="s">
        <v>39</v>
      </c>
      <c r="Q82" s="106" t="s">
        <v>39</v>
      </c>
      <c r="R82" s="107" t="s">
        <v>51</v>
      </c>
      <c r="S82" s="108" t="s">
        <v>56</v>
      </c>
      <c r="T82" s="109">
        <f t="shared" si="37"/>
        <v>330</v>
      </c>
      <c r="U82" s="110">
        <f t="shared" si="38"/>
        <v>42907</v>
      </c>
      <c r="V82" s="111">
        <f t="shared" si="39"/>
        <v>40.93</v>
      </c>
      <c r="W82" s="112">
        <f t="shared" si="40"/>
        <v>40.93</v>
      </c>
      <c r="X82" s="113">
        <f t="shared" si="41"/>
        <v>0</v>
      </c>
      <c r="Y82" s="112">
        <f t="shared" si="42"/>
        <v>0</v>
      </c>
      <c r="Z82" s="114">
        <f t="shared" si="43"/>
        <v>40.93</v>
      </c>
    </row>
    <row r="83" spans="1:26" s="35" customFormat="1" ht="12.75">
      <c r="A83" s="161">
        <f t="shared" si="48"/>
        <v>74</v>
      </c>
      <c r="B83" s="62" t="str">
        <f t="shared" si="49"/>
        <v>SPITAL JUDETEAN BAIA MARE</v>
      </c>
      <c r="C83" s="76"/>
      <c r="D83" s="76">
        <v>329</v>
      </c>
      <c r="E83" s="77">
        <v>42907</v>
      </c>
      <c r="F83" s="67">
        <v>136.01</v>
      </c>
      <c r="G83" s="61"/>
      <c r="H83" s="229"/>
      <c r="I83" s="61"/>
      <c r="J83" s="63">
        <f t="shared" si="35"/>
        <v>136.01</v>
      </c>
      <c r="L83" s="64">
        <f t="shared" si="50"/>
        <v>136.01</v>
      </c>
      <c r="N83" s="190">
        <f t="shared" si="47"/>
        <v>74</v>
      </c>
      <c r="O83" s="105" t="s">
        <v>37</v>
      </c>
      <c r="P83" s="192" t="s">
        <v>39</v>
      </c>
      <c r="Q83" s="106" t="s">
        <v>39</v>
      </c>
      <c r="R83" s="107" t="s">
        <v>51</v>
      </c>
      <c r="S83" s="108" t="s">
        <v>56</v>
      </c>
      <c r="T83" s="109">
        <f t="shared" si="37"/>
        <v>329</v>
      </c>
      <c r="U83" s="110">
        <f t="shared" si="38"/>
        <v>42907</v>
      </c>
      <c r="V83" s="111">
        <f t="shared" si="39"/>
        <v>136.01</v>
      </c>
      <c r="W83" s="112">
        <f t="shared" si="40"/>
        <v>136.01</v>
      </c>
      <c r="X83" s="113">
        <f t="shared" si="41"/>
        <v>0</v>
      </c>
      <c r="Y83" s="112">
        <f t="shared" si="42"/>
        <v>0</v>
      </c>
      <c r="Z83" s="114">
        <f t="shared" si="43"/>
        <v>136.01</v>
      </c>
    </row>
    <row r="84" spans="1:26" s="35" customFormat="1" ht="12.75">
      <c r="A84" s="161">
        <f t="shared" si="48"/>
        <v>75</v>
      </c>
      <c r="B84" s="62" t="str">
        <f t="shared" si="49"/>
        <v>SPITAL JUDETEAN BAIA MARE</v>
      </c>
      <c r="C84" s="76"/>
      <c r="D84" s="76">
        <v>333</v>
      </c>
      <c r="E84" s="77">
        <v>42907</v>
      </c>
      <c r="F84" s="67">
        <v>59.09</v>
      </c>
      <c r="G84" s="61"/>
      <c r="H84" s="229"/>
      <c r="I84" s="61"/>
      <c r="J84" s="63">
        <f t="shared" si="35"/>
        <v>59.09</v>
      </c>
      <c r="L84" s="64">
        <f t="shared" si="50"/>
        <v>59.09</v>
      </c>
      <c r="N84" s="190">
        <f t="shared" si="47"/>
        <v>75</v>
      </c>
      <c r="O84" s="105" t="s">
        <v>37</v>
      </c>
      <c r="P84" s="192" t="s">
        <v>39</v>
      </c>
      <c r="Q84" s="106" t="s">
        <v>39</v>
      </c>
      <c r="R84" s="107" t="s">
        <v>51</v>
      </c>
      <c r="S84" s="108" t="s">
        <v>56</v>
      </c>
      <c r="T84" s="109">
        <f t="shared" si="37"/>
        <v>333</v>
      </c>
      <c r="U84" s="110">
        <f t="shared" si="38"/>
        <v>42907</v>
      </c>
      <c r="V84" s="111">
        <f t="shared" si="39"/>
        <v>59.09</v>
      </c>
      <c r="W84" s="112">
        <f t="shared" si="40"/>
        <v>59.09</v>
      </c>
      <c r="X84" s="113">
        <f t="shared" si="41"/>
        <v>0</v>
      </c>
      <c r="Y84" s="112">
        <f t="shared" si="42"/>
        <v>0</v>
      </c>
      <c r="Z84" s="114">
        <f t="shared" si="43"/>
        <v>59.09</v>
      </c>
    </row>
    <row r="85" spans="1:26" s="35" customFormat="1" ht="12.75">
      <c r="A85" s="161">
        <f t="shared" si="48"/>
        <v>76</v>
      </c>
      <c r="B85" s="62" t="str">
        <f t="shared" si="49"/>
        <v>SPITAL JUDETEAN BAIA MARE</v>
      </c>
      <c r="C85" s="76"/>
      <c r="D85" s="76">
        <v>334</v>
      </c>
      <c r="E85" s="77">
        <v>42907</v>
      </c>
      <c r="F85" s="67">
        <v>66.07</v>
      </c>
      <c r="G85" s="61"/>
      <c r="H85" s="229"/>
      <c r="I85" s="61"/>
      <c r="J85" s="63">
        <f t="shared" si="35"/>
        <v>66.07</v>
      </c>
      <c r="L85" s="64">
        <f t="shared" si="50"/>
        <v>66.07</v>
      </c>
      <c r="N85" s="190">
        <f t="shared" si="47"/>
        <v>76</v>
      </c>
      <c r="O85" s="105" t="s">
        <v>37</v>
      </c>
      <c r="P85" s="192" t="s">
        <v>39</v>
      </c>
      <c r="Q85" s="106" t="s">
        <v>39</v>
      </c>
      <c r="R85" s="107" t="s">
        <v>51</v>
      </c>
      <c r="S85" s="108" t="s">
        <v>56</v>
      </c>
      <c r="T85" s="109">
        <f t="shared" si="37"/>
        <v>334</v>
      </c>
      <c r="U85" s="110">
        <f t="shared" si="38"/>
        <v>42907</v>
      </c>
      <c r="V85" s="111">
        <f t="shared" si="39"/>
        <v>66.07</v>
      </c>
      <c r="W85" s="112">
        <f t="shared" si="40"/>
        <v>66.07</v>
      </c>
      <c r="X85" s="113">
        <f t="shared" si="41"/>
        <v>0</v>
      </c>
      <c r="Y85" s="112">
        <f t="shared" si="42"/>
        <v>0</v>
      </c>
      <c r="Z85" s="114">
        <f t="shared" si="43"/>
        <v>66.07</v>
      </c>
    </row>
    <row r="86" spans="1:26" s="35" customFormat="1" ht="12.75">
      <c r="A86" s="161">
        <f t="shared" si="48"/>
        <v>77</v>
      </c>
      <c r="B86" s="62" t="str">
        <f t="shared" si="49"/>
        <v>SPITAL JUDETEAN BAIA MARE</v>
      </c>
      <c r="C86" s="76"/>
      <c r="D86" s="76">
        <v>332</v>
      </c>
      <c r="E86" s="77">
        <v>42907</v>
      </c>
      <c r="F86" s="67">
        <v>100.23</v>
      </c>
      <c r="G86" s="61"/>
      <c r="H86" s="229"/>
      <c r="I86" s="61"/>
      <c r="J86" s="63">
        <f t="shared" si="35"/>
        <v>100.23</v>
      </c>
      <c r="L86" s="64">
        <f t="shared" si="50"/>
        <v>100.23</v>
      </c>
      <c r="N86" s="190">
        <f t="shared" si="47"/>
        <v>77</v>
      </c>
      <c r="O86" s="105" t="s">
        <v>37</v>
      </c>
      <c r="P86" s="192" t="s">
        <v>39</v>
      </c>
      <c r="Q86" s="106" t="s">
        <v>39</v>
      </c>
      <c r="R86" s="107" t="s">
        <v>51</v>
      </c>
      <c r="S86" s="108" t="s">
        <v>56</v>
      </c>
      <c r="T86" s="109">
        <f t="shared" si="37"/>
        <v>332</v>
      </c>
      <c r="U86" s="110">
        <f t="shared" si="38"/>
        <v>42907</v>
      </c>
      <c r="V86" s="111">
        <f t="shared" si="39"/>
        <v>100.23</v>
      </c>
      <c r="W86" s="112">
        <f t="shared" si="40"/>
        <v>100.23</v>
      </c>
      <c r="X86" s="113">
        <f t="shared" si="41"/>
        <v>0</v>
      </c>
      <c r="Y86" s="112">
        <f t="shared" si="42"/>
        <v>0</v>
      </c>
      <c r="Z86" s="114">
        <f t="shared" si="43"/>
        <v>100.23</v>
      </c>
    </row>
    <row r="87" spans="1:26" s="35" customFormat="1" ht="12.75">
      <c r="A87" s="161">
        <f t="shared" si="48"/>
        <v>78</v>
      </c>
      <c r="B87" s="62" t="str">
        <f t="shared" si="49"/>
        <v>SPITAL JUDETEAN BAIA MARE</v>
      </c>
      <c r="C87" s="76"/>
      <c r="D87" s="76">
        <v>36</v>
      </c>
      <c r="E87" s="77">
        <v>42907</v>
      </c>
      <c r="F87" s="67">
        <v>68.68</v>
      </c>
      <c r="G87" s="61"/>
      <c r="H87" s="229"/>
      <c r="I87" s="61"/>
      <c r="J87" s="63">
        <f t="shared" si="35"/>
        <v>68.68</v>
      </c>
      <c r="L87" s="64">
        <f t="shared" si="50"/>
        <v>68.68</v>
      </c>
      <c r="N87" s="190">
        <f t="shared" si="47"/>
        <v>78</v>
      </c>
      <c r="O87" s="105" t="s">
        <v>37</v>
      </c>
      <c r="P87" s="192" t="s">
        <v>39</v>
      </c>
      <c r="Q87" s="106" t="s">
        <v>39</v>
      </c>
      <c r="R87" s="107" t="s">
        <v>51</v>
      </c>
      <c r="S87" s="108" t="s">
        <v>56</v>
      </c>
      <c r="T87" s="109">
        <f t="shared" si="37"/>
        <v>36</v>
      </c>
      <c r="U87" s="110">
        <f t="shared" si="38"/>
        <v>42907</v>
      </c>
      <c r="V87" s="111">
        <f t="shared" si="39"/>
        <v>68.68</v>
      </c>
      <c r="W87" s="112">
        <f t="shared" si="40"/>
        <v>68.68</v>
      </c>
      <c r="X87" s="113">
        <f t="shared" si="41"/>
        <v>0</v>
      </c>
      <c r="Y87" s="112">
        <f t="shared" si="42"/>
        <v>0</v>
      </c>
      <c r="Z87" s="114">
        <f t="shared" si="43"/>
        <v>68.68</v>
      </c>
    </row>
    <row r="88" spans="1:26" s="35" customFormat="1" ht="12.75">
      <c r="A88" s="161">
        <f t="shared" si="48"/>
        <v>79</v>
      </c>
      <c r="B88" s="62" t="str">
        <f t="shared" si="49"/>
        <v>SPITAL JUDETEAN BAIA MARE</v>
      </c>
      <c r="C88" s="76"/>
      <c r="D88" s="76">
        <v>701570019</v>
      </c>
      <c r="E88" s="77">
        <v>42908</v>
      </c>
      <c r="F88" s="67">
        <v>176.17</v>
      </c>
      <c r="G88" s="61"/>
      <c r="H88" s="229"/>
      <c r="I88" s="61"/>
      <c r="J88" s="63">
        <f t="shared" si="35"/>
        <v>176.17</v>
      </c>
      <c r="L88" s="64">
        <f t="shared" si="50"/>
        <v>176.17</v>
      </c>
      <c r="N88" s="190">
        <f t="shared" si="47"/>
        <v>79</v>
      </c>
      <c r="O88" s="105" t="s">
        <v>37</v>
      </c>
      <c r="P88" s="192" t="s">
        <v>39</v>
      </c>
      <c r="Q88" s="106" t="s">
        <v>39</v>
      </c>
      <c r="R88" s="107" t="s">
        <v>51</v>
      </c>
      <c r="S88" s="108" t="s">
        <v>56</v>
      </c>
      <c r="T88" s="109">
        <f t="shared" si="37"/>
        <v>701570019</v>
      </c>
      <c r="U88" s="110">
        <f t="shared" si="38"/>
        <v>42908</v>
      </c>
      <c r="V88" s="111">
        <f t="shared" si="39"/>
        <v>176.17</v>
      </c>
      <c r="W88" s="112">
        <f t="shared" si="40"/>
        <v>176.17</v>
      </c>
      <c r="X88" s="113">
        <f t="shared" si="41"/>
        <v>0</v>
      </c>
      <c r="Y88" s="112">
        <f t="shared" si="42"/>
        <v>0</v>
      </c>
      <c r="Z88" s="114">
        <f t="shared" si="43"/>
        <v>176.17</v>
      </c>
    </row>
    <row r="89" spans="1:26" s="35" customFormat="1" ht="12.75">
      <c r="A89" s="161">
        <f t="shared" si="48"/>
        <v>80</v>
      </c>
      <c r="B89" s="62" t="str">
        <f t="shared" si="49"/>
        <v>SPITAL JUDETEAN BAIA MARE</v>
      </c>
      <c r="C89" s="76"/>
      <c r="D89" s="76">
        <v>6</v>
      </c>
      <c r="E89" s="77">
        <v>42909</v>
      </c>
      <c r="F89" s="67">
        <v>161.57</v>
      </c>
      <c r="G89" s="61"/>
      <c r="H89" s="229"/>
      <c r="I89" s="61"/>
      <c r="J89" s="63">
        <f t="shared" si="35"/>
        <v>161.57</v>
      </c>
      <c r="L89" s="64">
        <f t="shared" si="50"/>
        <v>161.57</v>
      </c>
      <c r="N89" s="190">
        <f t="shared" si="47"/>
        <v>80</v>
      </c>
      <c r="O89" s="105" t="s">
        <v>37</v>
      </c>
      <c r="P89" s="192" t="s">
        <v>39</v>
      </c>
      <c r="Q89" s="106" t="s">
        <v>39</v>
      </c>
      <c r="R89" s="107" t="s">
        <v>51</v>
      </c>
      <c r="S89" s="108" t="s">
        <v>56</v>
      </c>
      <c r="T89" s="109">
        <f t="shared" si="37"/>
        <v>6</v>
      </c>
      <c r="U89" s="110">
        <f t="shared" si="38"/>
        <v>42909</v>
      </c>
      <c r="V89" s="111">
        <f t="shared" si="39"/>
        <v>161.57</v>
      </c>
      <c r="W89" s="112">
        <f t="shared" si="40"/>
        <v>161.57</v>
      </c>
      <c r="X89" s="113">
        <f t="shared" si="41"/>
        <v>0</v>
      </c>
      <c r="Y89" s="112">
        <f t="shared" si="42"/>
        <v>0</v>
      </c>
      <c r="Z89" s="114">
        <f t="shared" si="43"/>
        <v>161.57</v>
      </c>
    </row>
    <row r="90" spans="1:26" s="35" customFormat="1" ht="12.75">
      <c r="A90" s="161">
        <f t="shared" si="48"/>
        <v>81</v>
      </c>
      <c r="B90" s="62" t="str">
        <f t="shared" si="49"/>
        <v>SPITAL JUDETEAN BAIA MARE</v>
      </c>
      <c r="C90" s="76"/>
      <c r="D90" s="76">
        <v>747</v>
      </c>
      <c r="E90" s="77">
        <v>42909</v>
      </c>
      <c r="F90" s="67">
        <v>534.02</v>
      </c>
      <c r="G90" s="61"/>
      <c r="H90" s="229">
        <v>66.82</v>
      </c>
      <c r="I90" s="61"/>
      <c r="J90" s="63">
        <f t="shared" si="35"/>
        <v>467.2</v>
      </c>
      <c r="L90" s="64">
        <f t="shared" si="50"/>
        <v>534.02</v>
      </c>
      <c r="N90" s="190">
        <f t="shared" si="47"/>
        <v>81</v>
      </c>
      <c r="O90" s="105" t="s">
        <v>37</v>
      </c>
      <c r="P90" s="192" t="s">
        <v>39</v>
      </c>
      <c r="Q90" s="106" t="s">
        <v>39</v>
      </c>
      <c r="R90" s="107" t="s">
        <v>51</v>
      </c>
      <c r="S90" s="108" t="s">
        <v>56</v>
      </c>
      <c r="T90" s="109">
        <f t="shared" si="37"/>
        <v>747</v>
      </c>
      <c r="U90" s="110">
        <f t="shared" si="38"/>
        <v>42909</v>
      </c>
      <c r="V90" s="111">
        <f t="shared" si="39"/>
        <v>534.02</v>
      </c>
      <c r="W90" s="112">
        <f t="shared" si="40"/>
        <v>534.02</v>
      </c>
      <c r="X90" s="113">
        <f t="shared" si="41"/>
        <v>0</v>
      </c>
      <c r="Y90" s="112">
        <f t="shared" si="42"/>
        <v>66.82</v>
      </c>
      <c r="Z90" s="114">
        <f t="shared" si="43"/>
        <v>467.2</v>
      </c>
    </row>
    <row r="91" spans="1:26" s="35" customFormat="1" ht="12.75">
      <c r="A91" s="161">
        <f t="shared" si="48"/>
        <v>82</v>
      </c>
      <c r="B91" s="62" t="str">
        <f t="shared" si="49"/>
        <v>SPITAL JUDETEAN BAIA MARE</v>
      </c>
      <c r="C91" s="76"/>
      <c r="D91" s="76"/>
      <c r="E91" s="77"/>
      <c r="F91" s="67"/>
      <c r="G91" s="61"/>
      <c r="H91" s="229"/>
      <c r="I91" s="61"/>
      <c r="J91" s="63">
        <f t="shared" si="35"/>
        <v>0</v>
      </c>
      <c r="L91" s="64">
        <f t="shared" si="50"/>
        <v>0</v>
      </c>
      <c r="N91" s="190">
        <f t="shared" si="47"/>
        <v>82</v>
      </c>
      <c r="O91" s="105" t="s">
        <v>37</v>
      </c>
      <c r="P91" s="192" t="s">
        <v>39</v>
      </c>
      <c r="Q91" s="106" t="s">
        <v>39</v>
      </c>
      <c r="R91" s="107" t="s">
        <v>51</v>
      </c>
      <c r="S91" s="108" t="s">
        <v>56</v>
      </c>
      <c r="T91" s="109">
        <f t="shared" si="37"/>
        <v>0</v>
      </c>
      <c r="U91" s="110" t="str">
        <f t="shared" si="38"/>
        <v>0</v>
      </c>
      <c r="V91" s="111">
        <f t="shared" si="39"/>
        <v>0</v>
      </c>
      <c r="W91" s="112">
        <f t="shared" si="40"/>
        <v>0</v>
      </c>
      <c r="X91" s="113">
        <f t="shared" si="41"/>
        <v>0</v>
      </c>
      <c r="Y91" s="112">
        <f t="shared" si="42"/>
        <v>0</v>
      </c>
      <c r="Z91" s="114">
        <f t="shared" si="43"/>
        <v>0</v>
      </c>
    </row>
    <row r="92" spans="1:26" s="35" customFormat="1" ht="12.75">
      <c r="A92" s="161">
        <f t="shared" si="48"/>
        <v>83</v>
      </c>
      <c r="B92" s="62" t="str">
        <f t="shared" si="49"/>
        <v>SPITAL JUDETEAN BAIA MARE</v>
      </c>
      <c r="C92" s="76"/>
      <c r="D92" s="76"/>
      <c r="E92" s="77"/>
      <c r="F92" s="67"/>
      <c r="G92" s="61"/>
      <c r="H92" s="229"/>
      <c r="I92" s="61"/>
      <c r="J92" s="63">
        <f t="shared" si="35"/>
        <v>0</v>
      </c>
      <c r="L92" s="64">
        <f t="shared" si="50"/>
        <v>0</v>
      </c>
      <c r="N92" s="190">
        <f t="shared" si="47"/>
        <v>83</v>
      </c>
      <c r="O92" s="105" t="s">
        <v>37</v>
      </c>
      <c r="P92" s="192" t="s">
        <v>39</v>
      </c>
      <c r="Q92" s="106" t="s">
        <v>39</v>
      </c>
      <c r="R92" s="107" t="s">
        <v>51</v>
      </c>
      <c r="S92" s="108" t="s">
        <v>56</v>
      </c>
      <c r="T92" s="109">
        <f t="shared" si="37"/>
        <v>0</v>
      </c>
      <c r="U92" s="110" t="str">
        <f t="shared" si="38"/>
        <v>0</v>
      </c>
      <c r="V92" s="111">
        <f t="shared" si="39"/>
        <v>0</v>
      </c>
      <c r="W92" s="112">
        <f t="shared" si="40"/>
        <v>0</v>
      </c>
      <c r="X92" s="113">
        <f t="shared" si="41"/>
        <v>0</v>
      </c>
      <c r="Y92" s="112">
        <f t="shared" si="42"/>
        <v>0</v>
      </c>
      <c r="Z92" s="114">
        <f t="shared" si="43"/>
        <v>0</v>
      </c>
    </row>
    <row r="93" spans="1:26" s="36" customFormat="1" ht="13.5" thickBot="1">
      <c r="A93" s="161">
        <f t="shared" si="48"/>
        <v>84</v>
      </c>
      <c r="B93" s="72" t="str">
        <f t="shared" si="49"/>
        <v>TOTAL SPITAL JUDETEAN BAIA MARE</v>
      </c>
      <c r="C93" s="69"/>
      <c r="D93" s="69"/>
      <c r="E93" s="70"/>
      <c r="F93" s="71">
        <f>SUM(F10:F92)</f>
        <v>12257.249999999998</v>
      </c>
      <c r="G93" s="71">
        <f>SUM(G10:G92)</f>
        <v>0</v>
      </c>
      <c r="H93" s="71">
        <f>SUM(H10:H92)</f>
        <v>66.82</v>
      </c>
      <c r="I93" s="71">
        <f>SUM(I10:I92)</f>
        <v>42.05</v>
      </c>
      <c r="J93" s="60">
        <f>SUM(J10:J92)</f>
        <v>12148.38</v>
      </c>
      <c r="L93" s="64">
        <f t="shared" si="50"/>
        <v>12257.249999999998</v>
      </c>
      <c r="N93" s="190">
        <f t="shared" si="47"/>
        <v>84</v>
      </c>
      <c r="O93" s="115" t="s">
        <v>38</v>
      </c>
      <c r="P93" s="193"/>
      <c r="Q93" s="116"/>
      <c r="R93" s="117"/>
      <c r="S93" s="118"/>
      <c r="T93" s="119"/>
      <c r="U93" s="120"/>
      <c r="V93" s="121">
        <f>SUM(V10:V92)</f>
        <v>12257.249999999998</v>
      </c>
      <c r="W93" s="121">
        <f>SUM(W10:W92)</f>
        <v>12215.199999999999</v>
      </c>
      <c r="X93" s="121">
        <f>SUM(X10:X92)</f>
        <v>42.05</v>
      </c>
      <c r="Y93" s="121">
        <f>SUM(Y10:Y92)</f>
        <v>66.82</v>
      </c>
      <c r="Z93" s="122">
        <f>SUM(Z10:Z92)</f>
        <v>12148.38</v>
      </c>
    </row>
    <row r="94" spans="1:26" s="35" customFormat="1" ht="14.25" customHeight="1">
      <c r="A94" s="161">
        <f t="shared" si="48"/>
        <v>85</v>
      </c>
      <c r="B94" s="62" t="str">
        <f t="shared" si="49"/>
        <v>SPITAL MUNICIPAL SIGHET</v>
      </c>
      <c r="C94" s="76"/>
      <c r="D94" s="76"/>
      <c r="E94" s="77"/>
      <c r="F94" s="78"/>
      <c r="G94" s="61"/>
      <c r="H94" s="10"/>
      <c r="I94" s="61"/>
      <c r="J94" s="63">
        <f>F94-G94-H94-I94</f>
        <v>0</v>
      </c>
      <c r="L94" s="64">
        <f t="shared" si="50"/>
        <v>0</v>
      </c>
      <c r="N94" s="142">
        <f t="shared" si="47"/>
        <v>85</v>
      </c>
      <c r="O94" s="194" t="s">
        <v>65</v>
      </c>
      <c r="P94" s="106" t="s">
        <v>66</v>
      </c>
      <c r="Q94" s="106" t="s">
        <v>66</v>
      </c>
      <c r="R94" s="107" t="s">
        <v>62</v>
      </c>
      <c r="S94" s="108" t="s">
        <v>63</v>
      </c>
      <c r="T94" s="109">
        <f>D94</f>
        <v>0</v>
      </c>
      <c r="U94" s="110" t="str">
        <f>IF(E94=0,"0",E94)</f>
        <v>0</v>
      </c>
      <c r="V94" s="111">
        <f>F94</f>
        <v>0</v>
      </c>
      <c r="W94" s="112">
        <f>V94-X94</f>
        <v>0</v>
      </c>
      <c r="X94" s="113">
        <f>I94</f>
        <v>0</v>
      </c>
      <c r="Y94" s="163">
        <f>G94+H94</f>
        <v>0</v>
      </c>
      <c r="Z94" s="114">
        <f>W94-Y94</f>
        <v>0</v>
      </c>
    </row>
    <row r="95" spans="1:26" s="35" customFormat="1" ht="14.25" customHeight="1">
      <c r="A95" s="161">
        <f t="shared" si="48"/>
        <v>86</v>
      </c>
      <c r="B95" s="62" t="str">
        <f t="shared" si="49"/>
        <v>SPITAL MUNICIPAL SIGHET</v>
      </c>
      <c r="C95" s="76"/>
      <c r="D95" s="76"/>
      <c r="E95" s="77"/>
      <c r="F95" s="78"/>
      <c r="G95" s="61"/>
      <c r="H95" s="10"/>
      <c r="I95" s="61"/>
      <c r="J95" s="63">
        <f>F95-G95-H95-I95</f>
        <v>0</v>
      </c>
      <c r="L95" s="64">
        <f t="shared" si="50"/>
        <v>0</v>
      </c>
      <c r="N95" s="142">
        <f t="shared" si="47"/>
        <v>86</v>
      </c>
      <c r="O95" s="162" t="s">
        <v>65</v>
      </c>
      <c r="P95" s="106" t="s">
        <v>66</v>
      </c>
      <c r="Q95" s="106" t="s">
        <v>66</v>
      </c>
      <c r="R95" s="107" t="s">
        <v>62</v>
      </c>
      <c r="S95" s="108" t="s">
        <v>63</v>
      </c>
      <c r="T95" s="109">
        <f>D95</f>
        <v>0</v>
      </c>
      <c r="U95" s="110" t="str">
        <f>IF(E95=0,"0",E95)</f>
        <v>0</v>
      </c>
      <c r="V95" s="111">
        <f>F95</f>
        <v>0</v>
      </c>
      <c r="W95" s="112">
        <f>V95-X95</f>
        <v>0</v>
      </c>
      <c r="X95" s="113">
        <f>I95</f>
        <v>0</v>
      </c>
      <c r="Y95" s="163">
        <f>G95+H95</f>
        <v>0</v>
      </c>
      <c r="Z95" s="114">
        <f>W95-Y95</f>
        <v>0</v>
      </c>
    </row>
    <row r="96" spans="1:26" s="36" customFormat="1" ht="13.5" thickBot="1">
      <c r="A96" s="161">
        <f t="shared" si="48"/>
        <v>87</v>
      </c>
      <c r="B96" s="166" t="str">
        <f t="shared" si="49"/>
        <v>TOTAL SPITAL SIGHET</v>
      </c>
      <c r="C96" s="167"/>
      <c r="D96" s="167"/>
      <c r="E96" s="168"/>
      <c r="F96" s="169">
        <f>SUM(F94:F95)</f>
        <v>0</v>
      </c>
      <c r="G96" s="169">
        <f>SUM(G94:G95)</f>
        <v>0</v>
      </c>
      <c r="H96" s="169">
        <f>SUM(H94:H95)</f>
        <v>0</v>
      </c>
      <c r="I96" s="169">
        <f>SUM(I94:I95)</f>
        <v>0</v>
      </c>
      <c r="J96" s="170">
        <f>SUM(J94:J95)</f>
        <v>0</v>
      </c>
      <c r="L96" s="64">
        <f t="shared" si="50"/>
        <v>0</v>
      </c>
      <c r="N96" s="142">
        <f t="shared" si="47"/>
        <v>87</v>
      </c>
      <c r="O96" s="171" t="s">
        <v>64</v>
      </c>
      <c r="P96" s="172"/>
      <c r="Q96" s="172"/>
      <c r="R96" s="184"/>
      <c r="S96" s="173"/>
      <c r="T96" s="174"/>
      <c r="U96" s="175"/>
      <c r="V96" s="176">
        <f>SUM(V94:V95)</f>
        <v>0</v>
      </c>
      <c r="W96" s="176">
        <f>SUM(W94:W95)</f>
        <v>0</v>
      </c>
      <c r="X96" s="176">
        <f>SUM(X94:X95)</f>
        <v>0</v>
      </c>
      <c r="Y96" s="177">
        <f>SUM(Y94:Y95)</f>
        <v>0</v>
      </c>
      <c r="Z96" s="178">
        <f>SUM(Z94:Z95)</f>
        <v>0</v>
      </c>
    </row>
    <row r="97" spans="1:26" s="35" customFormat="1" ht="14.25" customHeight="1">
      <c r="A97" s="161">
        <f t="shared" si="48"/>
        <v>88</v>
      </c>
      <c r="B97" s="62" t="str">
        <f t="shared" si="49"/>
        <v>SPITAL PNEUMOFTIZIOLOGIE BAIA MARE</v>
      </c>
      <c r="C97" s="76" t="s">
        <v>78</v>
      </c>
      <c r="D97" s="76">
        <v>751</v>
      </c>
      <c r="E97" s="77">
        <v>42885</v>
      </c>
      <c r="F97" s="78">
        <v>216.87</v>
      </c>
      <c r="G97" s="61"/>
      <c r="H97" s="10"/>
      <c r="I97" s="61"/>
      <c r="J97" s="63">
        <f>F97-G97-H97-I97</f>
        <v>216.87</v>
      </c>
      <c r="L97" s="64">
        <f t="shared" si="50"/>
        <v>216.87</v>
      </c>
      <c r="N97" s="142">
        <f t="shared" si="47"/>
        <v>88</v>
      </c>
      <c r="O97" s="95" t="s">
        <v>57</v>
      </c>
      <c r="P97" s="96" t="s">
        <v>39</v>
      </c>
      <c r="Q97" s="215" t="s">
        <v>39</v>
      </c>
      <c r="R97" s="97" t="s">
        <v>58</v>
      </c>
      <c r="S97" s="216" t="s">
        <v>60</v>
      </c>
      <c r="T97" s="99">
        <f>D97</f>
        <v>751</v>
      </c>
      <c r="U97" s="100">
        <f>IF(E97=0,"0",E97)</f>
        <v>42885</v>
      </c>
      <c r="V97" s="101">
        <f>F97</f>
        <v>216.87</v>
      </c>
      <c r="W97" s="102">
        <f>V97-X97</f>
        <v>216.87</v>
      </c>
      <c r="X97" s="103">
        <f>I97</f>
        <v>0</v>
      </c>
      <c r="Y97" s="217">
        <f>G97+H97</f>
        <v>0</v>
      </c>
      <c r="Z97" s="104">
        <f>W97-Y97</f>
        <v>216.87</v>
      </c>
    </row>
    <row r="98" spans="1:26" s="35" customFormat="1" ht="14.25" customHeight="1">
      <c r="A98" s="161">
        <f t="shared" si="48"/>
        <v>89</v>
      </c>
      <c r="B98" s="62" t="str">
        <f t="shared" si="49"/>
        <v>SPITAL PNEUMOFTIZIOLOGIE BAIA MARE</v>
      </c>
      <c r="C98" s="76"/>
      <c r="D98" s="76">
        <v>1</v>
      </c>
      <c r="E98" s="77">
        <v>42878</v>
      </c>
      <c r="F98" s="78">
        <v>63.64</v>
      </c>
      <c r="G98" s="61"/>
      <c r="H98" s="10"/>
      <c r="I98" s="61"/>
      <c r="J98" s="63">
        <f>F98-G98-H98-I98</f>
        <v>63.64</v>
      </c>
      <c r="L98" s="64">
        <f t="shared" si="50"/>
        <v>63.64</v>
      </c>
      <c r="N98" s="142">
        <f>N97+1</f>
        <v>89</v>
      </c>
      <c r="O98" s="105" t="s">
        <v>57</v>
      </c>
      <c r="P98" s="106" t="s">
        <v>39</v>
      </c>
      <c r="Q98" s="164" t="s">
        <v>39</v>
      </c>
      <c r="R98" s="107" t="s">
        <v>58</v>
      </c>
      <c r="S98" s="165" t="s">
        <v>60</v>
      </c>
      <c r="T98" s="109">
        <f>D98</f>
        <v>1</v>
      </c>
      <c r="U98" s="110">
        <f>IF(E98=0,"0",E98)</f>
        <v>42878</v>
      </c>
      <c r="V98" s="111">
        <f>F98</f>
        <v>63.64</v>
      </c>
      <c r="W98" s="112">
        <f>V98-X98</f>
        <v>63.64</v>
      </c>
      <c r="X98" s="113">
        <f>I98</f>
        <v>0</v>
      </c>
      <c r="Y98" s="163">
        <f>G98+H98</f>
        <v>0</v>
      </c>
      <c r="Z98" s="114">
        <f>W98-Y98</f>
        <v>63.64</v>
      </c>
    </row>
    <row r="99" spans="1:26" s="35" customFormat="1" ht="14.25" customHeight="1">
      <c r="A99" s="161">
        <f t="shared" si="48"/>
        <v>90</v>
      </c>
      <c r="B99" s="62" t="str">
        <f t="shared" si="49"/>
        <v>SPITAL PNEUMOFTIZIOLOGIE BAIA MARE</v>
      </c>
      <c r="C99" s="76" t="s">
        <v>79</v>
      </c>
      <c r="D99" s="76">
        <v>27</v>
      </c>
      <c r="E99" s="77">
        <v>42886</v>
      </c>
      <c r="F99" s="78">
        <v>361.11</v>
      </c>
      <c r="G99" s="61"/>
      <c r="H99" s="10"/>
      <c r="I99" s="61"/>
      <c r="J99" s="63">
        <f>F99-G99-H99-I99</f>
        <v>361.11</v>
      </c>
      <c r="L99" s="64">
        <f t="shared" si="50"/>
        <v>361.11</v>
      </c>
      <c r="N99" s="142">
        <f aca="true" t="shared" si="51" ref="N99:N104">N98+1</f>
        <v>90</v>
      </c>
      <c r="O99" s="105" t="s">
        <v>57</v>
      </c>
      <c r="P99" s="106" t="s">
        <v>39</v>
      </c>
      <c r="Q99" s="164" t="s">
        <v>39</v>
      </c>
      <c r="R99" s="107" t="s">
        <v>58</v>
      </c>
      <c r="S99" s="165" t="s">
        <v>60</v>
      </c>
      <c r="T99" s="109">
        <f>D99</f>
        <v>27</v>
      </c>
      <c r="U99" s="110">
        <f>IF(E99=0,"0",E99)</f>
        <v>42886</v>
      </c>
      <c r="V99" s="111">
        <f>F99</f>
        <v>361.11</v>
      </c>
      <c r="W99" s="112">
        <f>V99-X99</f>
        <v>361.11</v>
      </c>
      <c r="X99" s="113">
        <f>I99</f>
        <v>0</v>
      </c>
      <c r="Y99" s="163">
        <f>G99+H99</f>
        <v>0</v>
      </c>
      <c r="Z99" s="114">
        <f>W99-Y99</f>
        <v>361.11</v>
      </c>
    </row>
    <row r="100" spans="1:26" s="36" customFormat="1" ht="13.5" thickBot="1">
      <c r="A100" s="161">
        <f t="shared" si="48"/>
        <v>91</v>
      </c>
      <c r="B100" s="166" t="str">
        <f t="shared" si="49"/>
        <v>TOTAL SPITAL PNEUMOFTIZIOLOGIE</v>
      </c>
      <c r="C100" s="167"/>
      <c r="D100" s="167"/>
      <c r="E100" s="168"/>
      <c r="F100" s="169">
        <f>SUM(F97:F99)</f>
        <v>641.62</v>
      </c>
      <c r="G100" s="169">
        <f>SUM(G97:G99)</f>
        <v>0</v>
      </c>
      <c r="H100" s="169">
        <f>SUM(H97:H99)</f>
        <v>0</v>
      </c>
      <c r="I100" s="169">
        <f>SUM(I97:I99)</f>
        <v>0</v>
      </c>
      <c r="J100" s="170">
        <f>SUM(J97:J99)</f>
        <v>641.62</v>
      </c>
      <c r="L100" s="64">
        <f t="shared" si="50"/>
        <v>641.62</v>
      </c>
      <c r="N100" s="142">
        <f t="shared" si="51"/>
        <v>91</v>
      </c>
      <c r="O100" s="218" t="s">
        <v>59</v>
      </c>
      <c r="P100" s="172"/>
      <c r="Q100" s="172"/>
      <c r="R100" s="183"/>
      <c r="S100" s="173"/>
      <c r="T100" s="174"/>
      <c r="U100" s="175"/>
      <c r="V100" s="176">
        <f>SUM(V97:V99)</f>
        <v>641.62</v>
      </c>
      <c r="W100" s="176">
        <f>SUM(W97:W99)</f>
        <v>641.62</v>
      </c>
      <c r="X100" s="176">
        <f>SUM(X97:X99)</f>
        <v>0</v>
      </c>
      <c r="Y100" s="177">
        <f>SUM(Y97:Y99)</f>
        <v>0</v>
      </c>
      <c r="Z100" s="178">
        <f>SUM(Z97:Z99)</f>
        <v>641.62</v>
      </c>
    </row>
    <row r="101" spans="1:26" s="36" customFormat="1" ht="12.75">
      <c r="A101" s="161">
        <f t="shared" si="48"/>
        <v>92</v>
      </c>
      <c r="B101" s="62" t="str">
        <f>O101</f>
        <v>SERV.JUD.PUB. DE AMBULANTA MM</v>
      </c>
      <c r="C101" s="76"/>
      <c r="D101" s="76"/>
      <c r="E101" s="77"/>
      <c r="F101" s="78"/>
      <c r="G101" s="61"/>
      <c r="H101" s="10"/>
      <c r="I101" s="61"/>
      <c r="J101" s="63">
        <f>F101-G101-H101-I101</f>
        <v>0</v>
      </c>
      <c r="L101" s="64">
        <f t="shared" si="50"/>
        <v>0</v>
      </c>
      <c r="N101" s="190">
        <f t="shared" si="51"/>
        <v>92</v>
      </c>
      <c r="O101" s="204" t="s">
        <v>69</v>
      </c>
      <c r="P101" s="205" t="s">
        <v>39</v>
      </c>
      <c r="Q101" s="205" t="s">
        <v>39</v>
      </c>
      <c r="R101" s="206" t="s">
        <v>68</v>
      </c>
      <c r="S101" s="207" t="s">
        <v>71</v>
      </c>
      <c r="T101" s="208">
        <f>D101</f>
        <v>0</v>
      </c>
      <c r="U101" s="209" t="str">
        <f>IF(E101=0,"0",E101)</f>
        <v>0</v>
      </c>
      <c r="V101" s="210">
        <f>F101</f>
        <v>0</v>
      </c>
      <c r="W101" s="211">
        <f>V101-X101</f>
        <v>0</v>
      </c>
      <c r="X101" s="212">
        <f>I101</f>
        <v>0</v>
      </c>
      <c r="Y101" s="213">
        <f>G101+H101</f>
        <v>0</v>
      </c>
      <c r="Z101" s="214">
        <f>W101-Y101</f>
        <v>0</v>
      </c>
    </row>
    <row r="102" spans="1:26" s="36" customFormat="1" ht="12.75">
      <c r="A102" s="161">
        <f t="shared" si="48"/>
        <v>93</v>
      </c>
      <c r="B102" s="62" t="str">
        <f>O102</f>
        <v>SERV.JUD.PUB. DE AMBULANTA MM</v>
      </c>
      <c r="C102" s="76"/>
      <c r="D102" s="76"/>
      <c r="E102" s="77"/>
      <c r="F102" s="78"/>
      <c r="G102" s="61"/>
      <c r="H102" s="10"/>
      <c r="I102" s="61"/>
      <c r="J102" s="63">
        <f>F102-G102-H102-I102</f>
        <v>0</v>
      </c>
      <c r="L102" s="64">
        <f t="shared" si="50"/>
        <v>0</v>
      </c>
      <c r="N102" s="190">
        <f t="shared" si="51"/>
        <v>93</v>
      </c>
      <c r="O102" s="105" t="s">
        <v>69</v>
      </c>
      <c r="P102" s="106" t="s">
        <v>39</v>
      </c>
      <c r="Q102" s="106" t="s">
        <v>39</v>
      </c>
      <c r="R102" s="201" t="s">
        <v>68</v>
      </c>
      <c r="S102" s="108" t="s">
        <v>71</v>
      </c>
      <c r="T102" s="109">
        <f>D102</f>
        <v>0</v>
      </c>
      <c r="U102" s="110" t="str">
        <f>IF(E102=0,"0",E102)</f>
        <v>0</v>
      </c>
      <c r="V102" s="111">
        <f>F102</f>
        <v>0</v>
      </c>
      <c r="W102" s="112">
        <f>V102-X102</f>
        <v>0</v>
      </c>
      <c r="X102" s="113">
        <f>I102</f>
        <v>0</v>
      </c>
      <c r="Y102" s="163">
        <f>G102+H102</f>
        <v>0</v>
      </c>
      <c r="Z102" s="114">
        <f>W102-Y102</f>
        <v>0</v>
      </c>
    </row>
    <row r="103" spans="1:26" s="36" customFormat="1" ht="13.5" thickBot="1">
      <c r="A103" s="219">
        <f t="shared" si="48"/>
        <v>94</v>
      </c>
      <c r="B103" s="166" t="str">
        <f>O103</f>
        <v>TOTAL SERV.JUD.PUB. DE AMBULANTA MM</v>
      </c>
      <c r="C103" s="167"/>
      <c r="D103" s="167"/>
      <c r="E103" s="168"/>
      <c r="F103" s="169">
        <f>SUM(F101:F102)</f>
        <v>0</v>
      </c>
      <c r="G103" s="169">
        <f>SUM(G101:G102)</f>
        <v>0</v>
      </c>
      <c r="H103" s="169">
        <f>SUM(H101:H102)</f>
        <v>0</v>
      </c>
      <c r="I103" s="169">
        <f>SUM(I101:I102)</f>
        <v>0</v>
      </c>
      <c r="J103" s="170">
        <f>SUM(J101:J102)</f>
        <v>0</v>
      </c>
      <c r="L103" s="64">
        <f t="shared" si="50"/>
        <v>0</v>
      </c>
      <c r="N103" s="221">
        <f t="shared" si="51"/>
        <v>94</v>
      </c>
      <c r="O103" s="115" t="s">
        <v>70</v>
      </c>
      <c r="P103" s="116"/>
      <c r="Q103" s="116"/>
      <c r="R103" s="202"/>
      <c r="S103" s="203"/>
      <c r="T103" s="174"/>
      <c r="U103" s="175"/>
      <c r="V103" s="176">
        <f>SUM(V101:V102)</f>
        <v>0</v>
      </c>
      <c r="W103" s="176">
        <f>SUM(W101:W102)</f>
        <v>0</v>
      </c>
      <c r="X103" s="176">
        <f>SUM(X101:X102)</f>
        <v>0</v>
      </c>
      <c r="Y103" s="177">
        <f>SUM(Y101:Y102)</f>
        <v>0</v>
      </c>
      <c r="Z103" s="178">
        <f>SUM(Z101:Z102)</f>
        <v>0</v>
      </c>
    </row>
    <row r="104" spans="1:26" s="37" customFormat="1" ht="13.5" thickBot="1">
      <c r="A104" s="220">
        <f t="shared" si="48"/>
        <v>95</v>
      </c>
      <c r="B104" s="179" t="str">
        <f t="shared" si="49"/>
        <v>TOTAL</v>
      </c>
      <c r="C104" s="180"/>
      <c r="D104" s="180"/>
      <c r="E104" s="181"/>
      <c r="F104" s="182">
        <f>SUM(F10:F103)/2</f>
        <v>12898.869999999997</v>
      </c>
      <c r="G104" s="182">
        <f>SUM(G10:G103)/2</f>
        <v>0</v>
      </c>
      <c r="H104" s="182">
        <f>SUM(H10:H103)/2</f>
        <v>66.82</v>
      </c>
      <c r="I104" s="182">
        <f>SUM(I10:I103)/2</f>
        <v>42.05</v>
      </c>
      <c r="J104" s="182">
        <f>SUM(J10:J103)/2</f>
        <v>12789.999999999998</v>
      </c>
      <c r="L104" s="64">
        <f t="shared" si="50"/>
        <v>12898.869999999997</v>
      </c>
      <c r="N104" s="222">
        <f t="shared" si="51"/>
        <v>95</v>
      </c>
      <c r="O104" s="195" t="s">
        <v>55</v>
      </c>
      <c r="P104" s="196"/>
      <c r="Q104" s="196"/>
      <c r="R104" s="197"/>
      <c r="S104" s="197"/>
      <c r="T104" s="198"/>
      <c r="U104" s="199"/>
      <c r="V104" s="200">
        <f>SUM(V10:V103)/2</f>
        <v>12898.869999999997</v>
      </c>
      <c r="W104" s="200">
        <f>SUM(W10:W103)/2</f>
        <v>12856.819999999998</v>
      </c>
      <c r="X104" s="200">
        <f>SUM(X10:X103)/2</f>
        <v>42.05</v>
      </c>
      <c r="Y104" s="200">
        <f>SUM(Y10:Y103)/2</f>
        <v>66.82</v>
      </c>
      <c r="Z104" s="200">
        <f>SUM(Z10:Z103)/2</f>
        <v>12789.999999999998</v>
      </c>
    </row>
    <row r="105" spans="1:26" s="37" customFormat="1" ht="12.75">
      <c r="A105" s="38"/>
      <c r="B105" s="39"/>
      <c r="C105" s="40"/>
      <c r="D105" s="40"/>
      <c r="E105" s="40"/>
      <c r="F105" s="41"/>
      <c r="G105" s="41"/>
      <c r="H105" s="41"/>
      <c r="I105" s="41"/>
      <c r="J105" s="41"/>
      <c r="L105" s="59"/>
      <c r="N105" s="123"/>
      <c r="O105" s="124"/>
      <c r="P105" s="125"/>
      <c r="Q105" s="125"/>
      <c r="R105" s="126"/>
      <c r="S105" s="126"/>
      <c r="T105" s="127"/>
      <c r="U105" s="127"/>
      <c r="V105" s="128"/>
      <c r="W105" s="128"/>
      <c r="X105" s="128"/>
      <c r="Y105" s="128"/>
      <c r="Z105" s="128"/>
    </row>
    <row r="106" spans="1:26" s="7" customFormat="1" ht="12" hidden="1">
      <c r="A106" s="9"/>
      <c r="B106" s="73" t="s">
        <v>18</v>
      </c>
      <c r="C106" s="269" t="s">
        <v>45</v>
      </c>
      <c r="D106" s="269"/>
      <c r="F106" s="74" t="s">
        <v>29</v>
      </c>
      <c r="I106" s="80" t="s">
        <v>72</v>
      </c>
      <c r="J106" s="6"/>
      <c r="L106" s="43"/>
      <c r="N106" s="13"/>
      <c r="O106" s="90" t="s">
        <v>7</v>
      </c>
      <c r="P106" s="90"/>
      <c r="Q106" s="90"/>
      <c r="R106" s="90"/>
      <c r="S106" s="90"/>
      <c r="T106" s="90"/>
      <c r="U106" s="129"/>
      <c r="V106" s="90"/>
      <c r="W106" s="16"/>
      <c r="X106" s="13"/>
      <c r="Y106" s="13"/>
      <c r="Z106" s="13"/>
    </row>
    <row r="107" spans="1:26" s="7" customFormat="1" ht="12.75" hidden="1">
      <c r="A107" s="8"/>
      <c r="B107" s="75" t="s">
        <v>30</v>
      </c>
      <c r="C107" s="270" t="s">
        <v>46</v>
      </c>
      <c r="D107" s="270"/>
      <c r="F107" s="73" t="s">
        <v>47</v>
      </c>
      <c r="I107" s="80" t="s">
        <v>48</v>
      </c>
      <c r="J107" s="6"/>
      <c r="L107" s="5"/>
      <c r="N107" s="13"/>
      <c r="O107" s="13"/>
      <c r="P107" s="13"/>
      <c r="Q107" s="13"/>
      <c r="R107" s="13"/>
      <c r="S107" s="13"/>
      <c r="T107" s="86"/>
      <c r="U107" s="87"/>
      <c r="V107" s="16"/>
      <c r="W107" s="16"/>
      <c r="X107" s="13"/>
      <c r="Y107" s="13"/>
      <c r="Z107" s="13"/>
    </row>
    <row r="108" spans="1:26" ht="13.5" hidden="1">
      <c r="A108" s="8"/>
      <c r="C108" s="270" t="s">
        <v>43</v>
      </c>
      <c r="D108" s="270"/>
      <c r="F108" s="144" t="s">
        <v>53</v>
      </c>
      <c r="I108" s="81"/>
      <c r="K108" s="34"/>
      <c r="L108" s="1"/>
      <c r="N108" s="13"/>
      <c r="O108" s="271" t="s">
        <v>8</v>
      </c>
      <c r="P108" s="272"/>
      <c r="Q108" s="273" t="s">
        <v>9</v>
      </c>
      <c r="R108" s="274"/>
      <c r="S108" s="275" t="s">
        <v>21</v>
      </c>
      <c r="T108" s="276"/>
      <c r="U108" s="276"/>
      <c r="V108" s="277"/>
      <c r="W108" s="276" t="s">
        <v>19</v>
      </c>
      <c r="X108" s="276"/>
      <c r="Y108" s="276"/>
      <c r="Z108" s="277"/>
    </row>
    <row r="109" spans="1:26" ht="12.75" hidden="1">
      <c r="A109" s="2"/>
      <c r="B109" s="11"/>
      <c r="C109" s="13"/>
      <c r="D109" s="13"/>
      <c r="E109" s="15"/>
      <c r="I109" s="16"/>
      <c r="K109" s="34"/>
      <c r="N109" s="13"/>
      <c r="O109" s="280" t="s">
        <v>22</v>
      </c>
      <c r="P109" s="281"/>
      <c r="Q109" s="282" t="s">
        <v>35</v>
      </c>
      <c r="R109" s="283"/>
      <c r="S109" s="284"/>
      <c r="T109" s="285"/>
      <c r="U109" s="285"/>
      <c r="V109" s="286"/>
      <c r="W109" s="283" t="s">
        <v>20</v>
      </c>
      <c r="X109" s="283"/>
      <c r="Y109" s="283"/>
      <c r="Z109" s="287"/>
    </row>
    <row r="110" spans="1:26" ht="12.75" hidden="1">
      <c r="A110" s="2"/>
      <c r="B110" s="13"/>
      <c r="C110" s="13"/>
      <c r="D110" s="13"/>
      <c r="E110" s="16"/>
      <c r="I110" s="82"/>
      <c r="N110" s="13"/>
      <c r="O110" s="130"/>
      <c r="P110" s="131"/>
      <c r="Q110" s="130"/>
      <c r="R110" s="131"/>
      <c r="S110" s="130"/>
      <c r="T110" s="131"/>
      <c r="U110" s="132"/>
      <c r="V110" s="133"/>
      <c r="W110" s="131"/>
      <c r="X110" s="131"/>
      <c r="Y110" s="134"/>
      <c r="Z110" s="135"/>
    </row>
    <row r="111" spans="1:26" ht="12.75" hidden="1">
      <c r="A111" s="2"/>
      <c r="B111" s="13"/>
      <c r="C111" s="13"/>
      <c r="D111" s="13"/>
      <c r="E111" s="16"/>
      <c r="I111" s="83"/>
      <c r="K111" s="47"/>
      <c r="N111" s="13"/>
      <c r="O111" s="136"/>
      <c r="P111" s="137"/>
      <c r="Q111" s="136"/>
      <c r="R111" s="137"/>
      <c r="S111" s="136"/>
      <c r="T111" s="137"/>
      <c r="U111" s="138"/>
      <c r="V111" s="139"/>
      <c r="W111" s="137"/>
      <c r="X111" s="137"/>
      <c r="Y111" s="140"/>
      <c r="Z111" s="141"/>
    </row>
    <row r="112" spans="1:26" ht="12.75" hidden="1">
      <c r="A112" s="2"/>
      <c r="B112" s="13"/>
      <c r="C112" s="13"/>
      <c r="D112" s="13"/>
      <c r="E112" s="48"/>
      <c r="F112" s="15"/>
      <c r="I112" s="83"/>
      <c r="N112" s="13"/>
      <c r="O112" s="13"/>
      <c r="P112" s="13"/>
      <c r="Q112" s="13"/>
      <c r="R112" s="13"/>
      <c r="S112" s="13"/>
      <c r="T112" s="86"/>
      <c r="U112" s="87"/>
      <c r="V112" s="16"/>
      <c r="W112" s="16"/>
      <c r="X112" s="13"/>
      <c r="Y112" s="13"/>
      <c r="Z112" s="13"/>
    </row>
    <row r="113" spans="1:26" ht="12.75" hidden="1">
      <c r="A113" s="2"/>
      <c r="B113" s="12"/>
      <c r="C113" s="17"/>
      <c r="D113" s="17"/>
      <c r="E113" s="50"/>
      <c r="F113" s="15"/>
      <c r="I113" s="83"/>
      <c r="N113" s="90"/>
      <c r="O113" s="148" t="s">
        <v>10</v>
      </c>
      <c r="P113" s="149"/>
      <c r="Q113" s="146"/>
      <c r="R113" s="148" t="s">
        <v>11</v>
      </c>
      <c r="S113" s="146"/>
      <c r="T113" s="149"/>
      <c r="U113" s="148" t="s">
        <v>12</v>
      </c>
      <c r="V113" s="149"/>
      <c r="W113" s="150"/>
      <c r="X113" s="148" t="s">
        <v>15</v>
      </c>
      <c r="Y113" s="151"/>
      <c r="Z113" s="91"/>
    </row>
    <row r="114" spans="9:26" ht="12.75" hidden="1">
      <c r="I114" s="14"/>
      <c r="N114" s="90"/>
      <c r="O114" s="151"/>
      <c r="P114" s="151"/>
      <c r="Q114" s="146"/>
      <c r="R114" s="151"/>
      <c r="S114" s="146"/>
      <c r="T114" s="152"/>
      <c r="U114" s="151"/>
      <c r="V114" s="153"/>
      <c r="W114" s="150"/>
      <c r="X114" s="146"/>
      <c r="Y114" s="151"/>
      <c r="Z114" s="90"/>
    </row>
    <row r="115" spans="9:26" ht="12.75" hidden="1">
      <c r="I115" s="84"/>
      <c r="N115" s="90"/>
      <c r="O115" s="145" t="s">
        <v>13</v>
      </c>
      <c r="P115" s="145"/>
      <c r="Q115" s="146"/>
      <c r="R115" s="154" t="s">
        <v>13</v>
      </c>
      <c r="S115" s="146"/>
      <c r="T115" s="155"/>
      <c r="U115" s="145" t="s">
        <v>13</v>
      </c>
      <c r="V115" s="156"/>
      <c r="W115" s="154"/>
      <c r="X115" s="146"/>
      <c r="Y115" s="151"/>
      <c r="Z115" s="90"/>
    </row>
    <row r="116" spans="10:26" ht="12.75" hidden="1">
      <c r="J116" s="49"/>
      <c r="N116" s="90"/>
      <c r="O116" s="145" t="s">
        <v>14</v>
      </c>
      <c r="P116" s="145"/>
      <c r="Q116" s="146"/>
      <c r="R116" s="154" t="s">
        <v>14</v>
      </c>
      <c r="S116" s="146"/>
      <c r="T116" s="154"/>
      <c r="U116" s="145" t="s">
        <v>14</v>
      </c>
      <c r="V116" s="156"/>
      <c r="W116" s="145"/>
      <c r="X116" s="157" t="s">
        <v>17</v>
      </c>
      <c r="Y116" s="151"/>
      <c r="Z116" s="90"/>
    </row>
    <row r="117" spans="2:26" ht="12.75" hidden="1">
      <c r="B117" s="42"/>
      <c r="I117" s="15"/>
      <c r="J117" s="51"/>
      <c r="N117" s="90"/>
      <c r="O117" s="145" t="s">
        <v>49</v>
      </c>
      <c r="P117" s="145"/>
      <c r="Q117" s="146"/>
      <c r="R117" s="154" t="s">
        <v>44</v>
      </c>
      <c r="S117" s="146"/>
      <c r="T117" s="155"/>
      <c r="U117" s="145" t="s">
        <v>73</v>
      </c>
      <c r="V117" s="156"/>
      <c r="W117" s="156"/>
      <c r="X117" s="158" t="s">
        <v>54</v>
      </c>
      <c r="Y117" s="151"/>
      <c r="Z117" s="90"/>
    </row>
    <row r="118" spans="2:26" ht="12.75" hidden="1">
      <c r="B118" s="42"/>
      <c r="J118" s="52"/>
      <c r="N118" s="90"/>
      <c r="O118" s="145"/>
      <c r="P118" s="145"/>
      <c r="Q118" s="146"/>
      <c r="R118" s="154"/>
      <c r="S118" s="146"/>
      <c r="T118" s="155"/>
      <c r="U118" s="145"/>
      <c r="V118" s="156"/>
      <c r="W118" s="156"/>
      <c r="X118" s="145"/>
      <c r="Y118" s="151"/>
      <c r="Z118" s="90"/>
    </row>
    <row r="119" spans="2:26" ht="12.75" hidden="1">
      <c r="B119" s="42"/>
      <c r="I119" s="264" t="s">
        <v>28</v>
      </c>
      <c r="J119" s="53" t="str">
        <f>IF(J104=J120,"OK","ATENŢIE")</f>
        <v>OK</v>
      </c>
      <c r="N119" s="90"/>
      <c r="O119" s="145"/>
      <c r="P119" s="145"/>
      <c r="Q119" s="146"/>
      <c r="R119" s="154"/>
      <c r="S119" s="146"/>
      <c r="T119" s="155"/>
      <c r="U119" s="145"/>
      <c r="V119" s="156"/>
      <c r="W119" s="156"/>
      <c r="X119" s="145"/>
      <c r="Y119" s="151"/>
      <c r="Z119" s="90"/>
    </row>
    <row r="120" spans="2:26" ht="12.75" hidden="1">
      <c r="B120" s="42"/>
      <c r="I120" s="264"/>
      <c r="J120" s="185">
        <f>F104-G104-H104-I104</f>
        <v>12789.999999999998</v>
      </c>
      <c r="N120" s="90"/>
      <c r="O120" s="146"/>
      <c r="P120" s="145"/>
      <c r="Q120" s="146"/>
      <c r="R120" s="154"/>
      <c r="S120" s="146"/>
      <c r="T120" s="155"/>
      <c r="U120" s="145"/>
      <c r="V120" s="156"/>
      <c r="W120" s="156"/>
      <c r="X120" s="145"/>
      <c r="Y120" s="151"/>
      <c r="Z120" s="90"/>
    </row>
    <row r="121" spans="2:26" ht="12.75" hidden="1">
      <c r="B121" s="42"/>
      <c r="N121" s="90"/>
      <c r="O121" s="146"/>
      <c r="P121" s="145"/>
      <c r="Q121" s="146"/>
      <c r="R121" s="154"/>
      <c r="S121" s="146"/>
      <c r="T121" s="155"/>
      <c r="U121" s="145"/>
      <c r="V121" s="156"/>
      <c r="W121" s="156"/>
      <c r="X121" s="145"/>
      <c r="Y121" s="151"/>
      <c r="Z121" s="90"/>
    </row>
    <row r="122" spans="2:26" ht="12.75">
      <c r="B122" s="11"/>
      <c r="N122" s="90"/>
      <c r="O122" s="147"/>
      <c r="P122" s="151"/>
      <c r="Q122" s="151"/>
      <c r="R122" s="151"/>
      <c r="S122" s="151"/>
      <c r="T122" s="152"/>
      <c r="U122" s="159"/>
      <c r="V122" s="153"/>
      <c r="W122" s="153"/>
      <c r="X122" s="151"/>
      <c r="Y122" s="151"/>
      <c r="Z122" s="90"/>
    </row>
    <row r="123" spans="2:26" ht="12.75">
      <c r="B123" s="14"/>
      <c r="N123" s="90"/>
      <c r="O123" s="145"/>
      <c r="P123" s="151"/>
      <c r="Q123" s="151"/>
      <c r="R123" s="151"/>
      <c r="S123" s="151"/>
      <c r="T123" s="152"/>
      <c r="U123" s="160"/>
      <c r="V123" s="150"/>
      <c r="W123" s="150"/>
      <c r="X123" s="146"/>
      <c r="Y123" s="146"/>
      <c r="Z123" s="13"/>
    </row>
    <row r="124" spans="2:26" ht="12.75">
      <c r="B124" s="20"/>
      <c r="N124" s="90"/>
      <c r="O124" s="145"/>
      <c r="P124" s="151"/>
      <c r="Q124" s="151"/>
      <c r="R124" s="151"/>
      <c r="S124" s="151"/>
      <c r="T124" s="152"/>
      <c r="U124" s="160"/>
      <c r="V124" s="150"/>
      <c r="W124" s="150"/>
      <c r="X124" s="146"/>
      <c r="Y124" s="146"/>
      <c r="Z124" s="13"/>
    </row>
    <row r="125" spans="2:20" ht="12.75">
      <c r="B125" s="20"/>
      <c r="N125" s="34"/>
      <c r="P125" s="34"/>
      <c r="Q125" s="34"/>
      <c r="R125" s="34"/>
      <c r="S125" s="34"/>
      <c r="T125" s="54"/>
    </row>
    <row r="126" spans="2:20" ht="12.75">
      <c r="B126" s="20"/>
      <c r="N126" s="44"/>
      <c r="P126" s="44"/>
      <c r="Q126" s="44"/>
      <c r="R126" s="44"/>
      <c r="S126" s="44"/>
      <c r="T126" s="57"/>
    </row>
    <row r="127" spans="2:26" ht="12.75">
      <c r="B127" s="15"/>
      <c r="N127" s="44"/>
      <c r="P127" s="44"/>
      <c r="Q127" s="44"/>
      <c r="R127" s="44"/>
      <c r="S127" s="44"/>
      <c r="T127" s="57"/>
      <c r="U127" s="278" t="s">
        <v>28</v>
      </c>
      <c r="V127" s="55" t="str">
        <f>IF(V104=V128,"OK","ATENŢIE")</f>
        <v>OK</v>
      </c>
      <c r="W127" s="55" t="str">
        <f>IF(W104=W128,"OK","ATENŢIE")</f>
        <v>OK</v>
      </c>
      <c r="X127" s="279"/>
      <c r="Y127" s="55" t="str">
        <f>IF(Y104=Y128,"OK","ATENŢIE")</f>
        <v>OK</v>
      </c>
      <c r="Z127" s="55" t="str">
        <f>IF(Z104=Z128,"OK","ATENŢIE")</f>
        <v>OK</v>
      </c>
    </row>
    <row r="128" spans="2:26" ht="12.75">
      <c r="B128" s="15"/>
      <c r="N128" s="7"/>
      <c r="P128" s="7"/>
      <c r="Q128" s="7"/>
      <c r="R128" s="7"/>
      <c r="S128" s="7"/>
      <c r="T128" s="46"/>
      <c r="U128" s="278"/>
      <c r="V128" s="186">
        <f>F104</f>
        <v>12898.869999999997</v>
      </c>
      <c r="W128" s="187">
        <f>F104-I104</f>
        <v>12856.819999999998</v>
      </c>
      <c r="X128" s="279"/>
      <c r="Y128" s="187">
        <f>G104+H104</f>
        <v>66.82</v>
      </c>
      <c r="Z128" s="187">
        <f>J104</f>
        <v>12789.999999999998</v>
      </c>
    </row>
    <row r="129" spans="14:25" ht="12.75">
      <c r="N129" s="7"/>
      <c r="O129" s="7"/>
      <c r="P129" s="7"/>
      <c r="Q129" s="7"/>
      <c r="R129" s="7"/>
      <c r="S129" s="7"/>
      <c r="T129" s="46"/>
      <c r="Y129" s="34"/>
    </row>
    <row r="130" spans="14:26" ht="12.75">
      <c r="N130" s="7"/>
      <c r="O130" s="7"/>
      <c r="P130" s="7"/>
      <c r="Q130" s="7"/>
      <c r="R130" s="7"/>
      <c r="S130" s="7"/>
      <c r="T130" s="46"/>
      <c r="U130" s="45"/>
      <c r="V130" s="44"/>
      <c r="W130" s="44"/>
      <c r="X130" s="44"/>
      <c r="Y130" s="44"/>
      <c r="Z130" s="56" t="str">
        <f>IF(Z104=Z131,"OK","ATENŢIE")</f>
        <v>OK</v>
      </c>
    </row>
    <row r="131" spans="21:26" ht="12.75">
      <c r="U131" s="45"/>
      <c r="V131" s="58"/>
      <c r="W131" s="58"/>
      <c r="X131" s="44"/>
      <c r="Y131" s="44"/>
      <c r="Z131" s="188">
        <f>W104-Y104</f>
        <v>12789.999999999998</v>
      </c>
    </row>
    <row r="138" spans="5:23" ht="12.75">
      <c r="E138" s="25"/>
      <c r="F138" s="25"/>
      <c r="G138" s="25"/>
      <c r="H138" s="25"/>
      <c r="I138" s="25"/>
      <c r="J138" s="25"/>
      <c r="L138" s="25"/>
      <c r="T138" s="25"/>
      <c r="U138" s="25"/>
      <c r="V138" s="25"/>
      <c r="W138" s="25"/>
    </row>
    <row r="139" spans="5:23" ht="12.75">
      <c r="E139" s="25"/>
      <c r="F139" s="25"/>
      <c r="G139" s="25"/>
      <c r="H139" s="25"/>
      <c r="I139" s="25"/>
      <c r="J139" s="25"/>
      <c r="L139" s="25"/>
      <c r="T139" s="25"/>
      <c r="U139" s="25"/>
      <c r="V139" s="25"/>
      <c r="W139" s="25"/>
    </row>
  </sheetData>
  <sheetProtection/>
  <mergeCells count="38">
    <mergeCell ref="U127:U128"/>
    <mergeCell ref="X127:X128"/>
    <mergeCell ref="Q8:Q9"/>
    <mergeCell ref="O109:P109"/>
    <mergeCell ref="Q109:R109"/>
    <mergeCell ref="S109:V109"/>
    <mergeCell ref="W109:Z109"/>
    <mergeCell ref="W108:Z108"/>
    <mergeCell ref="I119:I120"/>
    <mergeCell ref="O8:O9"/>
    <mergeCell ref="Y8:Y9"/>
    <mergeCell ref="Z8:Z9"/>
    <mergeCell ref="C106:D106"/>
    <mergeCell ref="C107:D107"/>
    <mergeCell ref="C108:D108"/>
    <mergeCell ref="O108:P108"/>
    <mergeCell ref="Q108:R108"/>
    <mergeCell ref="S108:V10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" right="0.196850393700787" top="0" bottom="0.393700787401575" header="0" footer="0"/>
  <pageSetup blackAndWhite="1"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Windows User</cp:lastModifiedBy>
  <cp:lastPrinted>2017-07-26T05:57:05Z</cp:lastPrinted>
  <dcterms:created xsi:type="dcterms:W3CDTF">2001-06-07T07:18:05Z</dcterms:created>
  <dcterms:modified xsi:type="dcterms:W3CDTF">2017-07-26T05:57:11Z</dcterms:modified>
  <cp:category/>
  <cp:version/>
  <cp:contentType/>
  <cp:contentStatus/>
</cp:coreProperties>
</file>